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60" windowWidth="17400" windowHeight="11715" tabRatio="500"/>
  </bookViews>
  <sheets>
    <sheet name="2019" sheetId="1" r:id="rId1"/>
  </sheets>
  <definedNames>
    <definedName name="_xlnm.Print_Area" localSheetId="0">'2019'!$A$1:$G$97</definedName>
  </definedNames>
  <calcPr calcId="145621"/>
  <extLst>
    <ext uri="smNativeData">
      <pm:revision xmlns:pm="smNativeData" day="1699857887" val="1068" rev="124" revOS="4" revMin="124" revMax="0"/>
      <pm:docPrefs xmlns:pm="smNativeData" id="1699857887" fixedDigits="0" showNotice="1" showFrameBounds="1" autoChart="1" recalcOnPrint="1" recalcOnCopy="1" finalRounding="1" compatTextArt="1" tab="567" useDefinedPrintRange="1" printArea="currentSheet"/>
      <pm:compatibility xmlns:pm="smNativeData" id="1699857887" overlapCells="1"/>
      <pm:defCurrency xmlns:pm="smNativeData" id="1699857887"/>
    </ext>
  </extLst>
</workbook>
</file>

<file path=xl/calcChain.xml><?xml version="1.0" encoding="utf-8"?>
<calcChain xmlns="http://schemas.openxmlformats.org/spreadsheetml/2006/main">
  <c r="F68" i="1" l="1"/>
  <c r="F64" i="1"/>
  <c r="F48" i="1"/>
  <c r="F30" i="1" l="1"/>
  <c r="G64" i="1" l="1"/>
  <c r="F51" i="1"/>
  <c r="F31" i="1"/>
  <c r="G50" i="1" l="1"/>
  <c r="G49" i="1" s="1"/>
  <c r="F50" i="1"/>
  <c r="F49" i="1" s="1"/>
  <c r="F18" i="1" l="1"/>
  <c r="F58" i="1" l="1"/>
  <c r="F94" i="1"/>
  <c r="F96" i="1"/>
  <c r="F56" i="1" l="1"/>
  <c r="F33" i="1" l="1"/>
  <c r="F43" i="1" l="1"/>
  <c r="F66" i="1" l="1"/>
  <c r="F62" i="1" l="1"/>
  <c r="G67" i="1"/>
  <c r="F67" i="1"/>
  <c r="F55" i="1" l="1"/>
  <c r="F95" i="1"/>
  <c r="F93" i="1"/>
  <c r="F91" i="1"/>
  <c r="G87" i="1"/>
  <c r="G86" i="1" s="1"/>
  <c r="G85" i="1" s="1"/>
  <c r="G84" i="1" s="1"/>
  <c r="G83" i="1" s="1"/>
  <c r="F86" i="1"/>
  <c r="F85" i="1" s="1"/>
  <c r="F84" i="1" s="1"/>
  <c r="F83" i="1" s="1"/>
  <c r="F81" i="1"/>
  <c r="F80" i="1" s="1"/>
  <c r="F79" i="1" s="1"/>
  <c r="F78" i="1" s="1"/>
  <c r="F76" i="1"/>
  <c r="F75" i="1"/>
  <c r="F74" i="1"/>
  <c r="G72" i="1"/>
  <c r="G71" i="1" s="1"/>
  <c r="G70" i="1" s="1"/>
  <c r="F72" i="1"/>
  <c r="F71" i="1"/>
  <c r="F70" i="1" s="1"/>
  <c r="G65" i="1"/>
  <c r="F65" i="1"/>
  <c r="G63" i="1"/>
  <c r="G62" i="1" s="1"/>
  <c r="F63" i="1"/>
  <c r="G60" i="1"/>
  <c r="G59" i="1" s="1"/>
  <c r="F60" i="1"/>
  <c r="F59" i="1" s="1"/>
  <c r="F57" i="1"/>
  <c r="G55" i="1"/>
  <c r="G54" i="1" s="1"/>
  <c r="G47" i="1"/>
  <c r="G46" i="1" s="1"/>
  <c r="F47" i="1"/>
  <c r="F46" i="1" s="1"/>
  <c r="F42" i="1"/>
  <c r="F41" i="1"/>
  <c r="F40" i="1" s="1"/>
  <c r="F39" i="1" s="1"/>
  <c r="G39" i="1"/>
  <c r="F37" i="1"/>
  <c r="F36" i="1" s="1"/>
  <c r="F35" i="1" s="1"/>
  <c r="F34" i="1" s="1"/>
  <c r="F29" i="1"/>
  <c r="F27" i="1"/>
  <c r="G26" i="1"/>
  <c r="G23" i="1"/>
  <c r="G22" i="1" s="1"/>
  <c r="G21" i="1" s="1"/>
  <c r="F23" i="1"/>
  <c r="F22" i="1" s="1"/>
  <c r="F21" i="1" s="1"/>
  <c r="G19" i="1"/>
  <c r="F19" i="1"/>
  <c r="G17" i="1"/>
  <c r="F17" i="1"/>
  <c r="G13" i="1"/>
  <c r="G12" i="1" s="1"/>
  <c r="G11" i="1" s="1"/>
  <c r="F13" i="1"/>
  <c r="F12" i="1" s="1"/>
  <c r="F11" i="1" s="1"/>
  <c r="G53" i="1" l="1"/>
  <c r="G45" i="1"/>
  <c r="G44" i="1" s="1"/>
  <c r="G16" i="1"/>
  <c r="G15" i="1" s="1"/>
  <c r="G10" i="1" s="1"/>
  <c r="F45" i="1"/>
  <c r="F44" i="1" s="1"/>
  <c r="F90" i="1"/>
  <c r="F89" i="1" s="1"/>
  <c r="F88" i="1" s="1"/>
  <c r="F26" i="1"/>
  <c r="F25" i="1" s="1"/>
  <c r="F16" i="1"/>
  <c r="F15" i="1" s="1"/>
  <c r="G52" i="1"/>
  <c r="F54" i="1"/>
  <c r="F69" i="1"/>
  <c r="G97" i="1" l="1"/>
  <c r="F10" i="1"/>
  <c r="F53" i="1"/>
  <c r="F52" i="1" s="1"/>
  <c r="F97" i="1" l="1"/>
</calcChain>
</file>

<file path=xl/sharedStrings.xml><?xml version="1.0" encoding="utf-8"?>
<sst xmlns="http://schemas.openxmlformats.org/spreadsheetml/2006/main" count="192" uniqueCount="59">
  <si>
    <t xml:space="preserve"> к Решению Совета депутатов Промышленного                                                                                                           внутригородского района городского округа Самара</t>
  </si>
  <si>
    <t>Распределение бюджетных ассигнований на 2024 год по разделам, подразделам, целевым статьям (муниципальным программам и непрограммным направлениям деятельности) и группам (группам и подгруппам) видов расходов классификации расходов бюджета Промышленного внутригородского района городского округа Самара Самарской области</t>
  </si>
  <si>
    <t xml:space="preserve">                        тыс. рублей</t>
  </si>
  <si>
    <t>Коды классификации расходов бюджета</t>
  </si>
  <si>
    <t>Наименование показателя</t>
  </si>
  <si>
    <t>Сумма</t>
  </si>
  <si>
    <t>раздел</t>
  </si>
  <si>
    <t>под-раздел</t>
  </si>
  <si>
    <t>целевая статья</t>
  </si>
  <si>
    <t>вид расхо-дов</t>
  </si>
  <si>
    <t>2024 год - всего</t>
  </si>
  <si>
    <t>в том числе средства вышестоя-щих бюджетов</t>
  </si>
  <si>
    <t/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</si>
  <si>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</si>
  <si>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</si>
  <si>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9900000000</t>
  </si>
  <si>
    <t xml:space="preserve">Непрограммные направления деятельности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</si>
  <si>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</si>
  <si>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</si>
  <si>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</si>
  <si>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</si>
  <si>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</si>
  <si>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Резервные фонды</t>
  </si>
  <si>
    <t>Иные бюджетные ассигнования</t>
  </si>
  <si>
    <t>Резервные средства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</si>
  <si>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</si>
  <si>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</si>
  <si>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</si>
  <si>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Уплата налогов, сборов и иных платежей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</si>
  <si>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</si>
  <si>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</si>
  <si>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</si>
  <si>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</si>
  <si>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</si>
  <si>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Дорожное хозяйство (дорожные фонды)</t>
  </si>
  <si>
    <t>Непрограммные направления деятельности</t>
  </si>
  <si>
    <t>ЖИЛИЩНО-КОММУНАЛЬНОЕ ХОЗЯЙСТВО</t>
  </si>
  <si>
    <t>Благоустройство</t>
  </si>
  <si>
    <t>К100000000</t>
  </si>
  <si>
    <t>К200000000</t>
  </si>
  <si>
    <t>Муниципальная программа "Благоустройство территории Промышленного внутригородского района городского округа Самара" на 2018-2025 годы</t>
  </si>
  <si>
    <t>ОБРАЗОВАНИЕ</t>
  </si>
  <si>
    <t>Профессиональная подготовка, переподготовка и повышение квалификации</t>
  </si>
  <si>
    <t>Молодежная политика</t>
  </si>
  <si>
    <t>КУЛЬТУРА, КИНЕМАТОГРАФИЯ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</si>
  <si>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</si>
  <si>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</si>
  <si>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</si>
  <si>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</si>
  <si>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</si>
  <si>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ФИЗИЧЕСКАЯ КУЛЬТУРА И СПОРТ</t>
  </si>
  <si>
    <t>Физическая культура</t>
  </si>
  <si>
    <t>Субсидии некоммерческим организациям (за исключением государственных (муниципальных) учреждений)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</si>
  <si>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</si>
  <si>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ИТОГО</t>
  </si>
  <si>
    <t>Исполнение судебных актов</t>
  </si>
  <si>
    <t>Муниципальная программа "Комфортная городская среда" на 2018-2030 годы</t>
  </si>
  <si>
    <t>Приложение № 4</t>
  </si>
  <si>
    <t xml:space="preserve"> от " 21 " августа 2024 г. № 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</si>
</sst>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;[Red]\-#,##0.0"/>
    <numFmt numFmtId="165" formatCode="#,##0.0"/>
    <numFmt numFmtId="166" formatCode="000"/>
    <numFmt numFmtId="167" formatCode="0000000000"/>
    <numFmt numFmtId="168" formatCode="00"/>
    <numFmt numFmtId="169" formatCode="#,##0.0;\-#,##0.0"/>
    <numFmt numFmtId="170" formatCode="#,##0.0_ ;[Red]\-#,##0.0\ "/>
  </numFmts>
  <fonts count="9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 applyProtection="1">
      <protection hidden="1"/>
    </xf>
    <xf numFmtId="164" fontId="3" fillId="0" borderId="0" xfId="1" applyNumberFormat="1" applyFont="1" applyProtection="1">
      <protection hidden="1"/>
    </xf>
    <xf numFmtId="0" fontId="3" fillId="0" borderId="0" xfId="1" applyFont="1" applyProtection="1">
      <protection hidden="1"/>
    </xf>
    <xf numFmtId="0" fontId="4" fillId="0" borderId="0" xfId="1" applyFont="1" applyProtection="1">
      <protection hidden="1"/>
    </xf>
    <xf numFmtId="0" fontId="4" fillId="0" borderId="0" xfId="1" applyFont="1"/>
    <xf numFmtId="0" fontId="5" fillId="2" borderId="1" xfId="1" applyFont="1" applyFill="1" applyBorder="1"/>
    <xf numFmtId="0" fontId="4" fillId="2" borderId="1" xfId="1" applyFont="1" applyFill="1" applyBorder="1"/>
    <xf numFmtId="0" fontId="4" fillId="0" borderId="0" xfId="1" applyFont="1"/>
    <xf numFmtId="0" fontId="6" fillId="0" borderId="0" xfId="1" applyFont="1" applyAlignment="1" applyProtection="1">
      <alignment horizontal="right"/>
      <protection hidden="1"/>
    </xf>
    <xf numFmtId="0" fontId="8" fillId="0" borderId="0" xfId="1" applyFont="1" applyProtection="1">
      <protection hidden="1"/>
    </xf>
    <xf numFmtId="0" fontId="8" fillId="0" borderId="2" xfId="1" applyFont="1" applyBorder="1" applyAlignment="1" applyProtection="1">
      <alignment horizontal="center" vertical="center" wrapText="1"/>
      <protection hidden="1"/>
    </xf>
    <xf numFmtId="0" fontId="2" fillId="0" borderId="2" xfId="1" applyFont="1" applyBorder="1" applyAlignment="1" applyProtection="1">
      <alignment horizontal="center" vertical="center" wrapText="1"/>
      <protection hidden="1"/>
    </xf>
    <xf numFmtId="0" fontId="2" fillId="0" borderId="3" xfId="1" applyFont="1" applyBorder="1" applyAlignment="1" applyProtection="1">
      <alignment horizontal="center" vertical="center" wrapText="1"/>
      <protection hidden="1"/>
    </xf>
    <xf numFmtId="168" fontId="3" fillId="0" borderId="4" xfId="1" applyNumberFormat="1" applyFont="1" applyBorder="1" applyAlignment="1" applyProtection="1">
      <alignment horizontal="center" vertical="center" wrapText="1"/>
      <protection hidden="1"/>
    </xf>
    <xf numFmtId="168" fontId="2" fillId="0" borderId="4" xfId="1" applyNumberFormat="1" applyFont="1" applyBorder="1" applyAlignment="1" applyProtection="1">
      <alignment horizontal="center" vertical="center" wrapText="1"/>
      <protection hidden="1"/>
    </xf>
    <xf numFmtId="167" fontId="2" fillId="0" borderId="4" xfId="1" applyNumberFormat="1" applyFont="1" applyBorder="1" applyAlignment="1" applyProtection="1">
      <alignment horizontal="center" vertical="center" wrapText="1"/>
      <protection hidden="1"/>
    </xf>
    <xf numFmtId="166" fontId="2" fillId="0" borderId="2" xfId="1" applyNumberFormat="1" applyFont="1" applyBorder="1" applyAlignment="1" applyProtection="1">
      <alignment horizontal="center" vertical="center" wrapText="1"/>
      <protection hidden="1"/>
    </xf>
    <xf numFmtId="0" fontId="3" fillId="0" borderId="4" xfId="1" applyFont="1" applyBorder="1" applyAlignment="1" applyProtection="1">
      <alignment vertical="center" wrapText="1"/>
      <protection hidden="1"/>
    </xf>
    <xf numFmtId="164" fontId="3" fillId="3" borderId="5" xfId="1" applyNumberFormat="1" applyFont="1" applyFill="1" applyBorder="1" applyAlignment="1" applyProtection="1">
      <alignment vertical="center" wrapText="1"/>
      <protection hidden="1"/>
    </xf>
    <xf numFmtId="0" fontId="2" fillId="0" borderId="4" xfId="1" applyFont="1" applyBorder="1" applyAlignment="1" applyProtection="1">
      <alignment vertical="top" wrapText="1"/>
      <protection hidden="1"/>
    </xf>
    <xf numFmtId="164" fontId="2" fillId="3" borderId="5" xfId="1" applyNumberFormat="1" applyFont="1" applyFill="1" applyBorder="1" applyAlignment="1" applyProtection="1">
      <alignment vertical="center" wrapText="1"/>
      <protection hidden="1"/>
    </xf>
    <xf numFmtId="0" fontId="2" fillId="0" borderId="4" xfId="1" applyFont="1" applyBorder="1" applyAlignment="1" applyProtection="1">
      <alignment vertical="center" wrapText="1"/>
      <protection hidden="1"/>
    </xf>
    <xf numFmtId="168" fontId="3" fillId="4" borderId="6" xfId="1" applyNumberFormat="1" applyFont="1" applyFill="1" applyBorder="1" applyAlignment="1" applyProtection="1">
      <alignment horizontal="center" vertical="center" wrapText="1"/>
      <protection hidden="1"/>
    </xf>
    <xf numFmtId="168" fontId="2" fillId="4" borderId="6" xfId="1" applyNumberFormat="1" applyFont="1" applyFill="1" applyBorder="1" applyAlignment="1" applyProtection="1">
      <alignment horizontal="center" vertical="center" wrapText="1"/>
      <protection hidden="1"/>
    </xf>
    <xf numFmtId="167" fontId="2" fillId="4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4" borderId="6" xfId="1" applyFont="1" applyFill="1" applyBorder="1" applyAlignment="1" applyProtection="1">
      <alignment vertical="center" wrapText="1"/>
      <protection hidden="1"/>
    </xf>
    <xf numFmtId="167" fontId="3" fillId="0" borderId="4" xfId="1" applyNumberFormat="1" applyFont="1" applyBorder="1" applyAlignment="1" applyProtection="1">
      <alignment horizontal="center" vertical="center" wrapText="1"/>
      <protection hidden="1"/>
    </xf>
    <xf numFmtId="166" fontId="3" fillId="0" borderId="2" xfId="1" applyNumberFormat="1" applyFont="1" applyBorder="1" applyAlignment="1" applyProtection="1">
      <alignment horizontal="center" vertical="center" wrapText="1"/>
      <protection hidden="1"/>
    </xf>
    <xf numFmtId="169" fontId="2" fillId="3" borderId="5" xfId="1" applyNumberFormat="1" applyFont="1" applyFill="1" applyBorder="1" applyAlignment="1" applyProtection="1">
      <alignment horizontal="right" vertical="center" wrapText="1"/>
      <protection hidden="1"/>
    </xf>
    <xf numFmtId="0" fontId="2" fillId="0" borderId="2" xfId="1" applyFont="1" applyBorder="1" applyAlignment="1" applyProtection="1">
      <alignment vertical="center"/>
      <protection hidden="1"/>
    </xf>
    <xf numFmtId="0" fontId="2" fillId="0" borderId="4" xfId="1" applyFont="1" applyBorder="1" applyAlignment="1" applyProtection="1">
      <alignment vertical="center"/>
      <protection hidden="1"/>
    </xf>
    <xf numFmtId="0" fontId="2" fillId="0" borderId="4" xfId="1" applyFont="1" applyBorder="1" applyAlignment="1" applyProtection="1">
      <alignment horizontal="center" vertical="center"/>
      <protection hidden="1"/>
    </xf>
    <xf numFmtId="0" fontId="3" fillId="0" borderId="2" xfId="1" applyFont="1" applyBorder="1" applyAlignment="1" applyProtection="1">
      <alignment horizontal="left" vertical="center" wrapText="1"/>
      <protection hidden="1"/>
    </xf>
    <xf numFmtId="165" fontId="3" fillId="0" borderId="2" xfId="1" applyNumberFormat="1" applyFont="1" applyBorder="1" applyAlignment="1" applyProtection="1">
      <alignment vertical="center"/>
      <protection hidden="1"/>
    </xf>
    <xf numFmtId="0" fontId="2" fillId="4" borderId="6" xfId="1" applyFont="1" applyFill="1" applyBorder="1" applyAlignment="1" applyProtection="1">
      <alignment vertical="center" wrapText="1"/>
      <protection hidden="1"/>
    </xf>
    <xf numFmtId="0" fontId="2" fillId="4" borderId="6" xfId="1" applyFont="1" applyFill="1" applyBorder="1" applyAlignment="1" applyProtection="1">
      <alignment vertical="top" wrapText="1"/>
      <protection hidden="1"/>
    </xf>
    <xf numFmtId="168" fontId="2" fillId="0" borderId="6" xfId="1" applyNumberFormat="1" applyFont="1" applyBorder="1" applyAlignment="1" applyProtection="1">
      <alignment horizontal="center" vertical="center" wrapText="1"/>
      <protection hidden="1"/>
    </xf>
    <xf numFmtId="167" fontId="2" fillId="0" borderId="6" xfId="1" applyNumberFormat="1" applyFont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Border="1" applyAlignment="1" applyProtection="1">
      <alignment horizontal="center" vertical="center" wrapText="1"/>
      <protection hidden="1"/>
    </xf>
    <xf numFmtId="0" fontId="2" fillId="0" borderId="6" xfId="1" applyFont="1" applyBorder="1" applyAlignment="1" applyProtection="1">
      <alignment vertical="center" wrapText="1"/>
      <protection hidden="1"/>
    </xf>
    <xf numFmtId="0" fontId="6" fillId="0" borderId="0" xfId="1" applyFont="1" applyAlignment="1" applyProtection="1">
      <alignment horizontal="right"/>
      <protection hidden="1"/>
    </xf>
    <xf numFmtId="170" fontId="4" fillId="2" borderId="1" xfId="1" applyNumberFormat="1" applyFont="1" applyFill="1" applyBorder="1"/>
    <xf numFmtId="0" fontId="6" fillId="0" borderId="0" xfId="1" applyFont="1" applyAlignment="1" applyProtection="1">
      <alignment horizontal="right"/>
      <protection hidden="1"/>
    </xf>
    <xf numFmtId="0" fontId="6" fillId="0" borderId="0" xfId="1" applyFont="1" applyAlignment="1" applyProtection="1">
      <alignment horizontal="right" wrapText="1"/>
      <protection hidden="1"/>
    </xf>
    <xf numFmtId="0" fontId="2" fillId="0" borderId="0" xfId="0" applyFont="1" applyAlignment="1">
      <alignment horizontal="right" wrapText="1"/>
    </xf>
    <xf numFmtId="0" fontId="7" fillId="0" borderId="0" xfId="1" applyFont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  <protection hidden="1"/>
    </xf>
    <xf numFmtId="0" fontId="8" fillId="0" borderId="7" xfId="1" applyFont="1" applyBorder="1" applyAlignment="1" applyProtection="1">
      <alignment horizontal="center" vertical="center" wrapText="1"/>
      <protection hidden="1"/>
    </xf>
    <xf numFmtId="0" fontId="8" fillId="0" borderId="8" xfId="1" applyFont="1" applyBorder="1" applyAlignment="1" applyProtection="1">
      <alignment horizontal="center" vertical="center" wrapText="1"/>
      <protection hidden="1"/>
    </xf>
    <xf numFmtId="0" fontId="8" fillId="0" borderId="2" xfId="1" applyFont="1" applyBorder="1" applyAlignment="1" applyProtection="1">
      <alignment horizontal="center" vertical="center" wrapText="1"/>
      <protection hidden="1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99857887" count="1">
        <pm:charStyle name="Обычный" fontId="0" Id="1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showGridLines="0" tabSelected="1" workbookViewId="0">
      <selection activeCell="G4" sqref="G4"/>
    </sheetView>
  </sheetViews>
  <sheetFormatPr defaultRowHeight="12.75" x14ac:dyDescent="0.2"/>
  <cols>
    <col min="1" max="2" width="9.140625" style="5"/>
    <col min="3" max="3" width="16.85546875" style="5" customWidth="1"/>
    <col min="4" max="4" width="9.140625" style="5"/>
    <col min="5" max="5" width="64.5703125" style="5" customWidth="1"/>
    <col min="6" max="6" width="14.28515625" style="5" customWidth="1"/>
    <col min="7" max="7" width="14" style="5" customWidth="1"/>
    <col min="8" max="16384" width="9.140625" style="5"/>
  </cols>
  <sheetData>
    <row r="1" spans="1:7" ht="16.5" x14ac:dyDescent="0.25">
      <c r="A1" s="44" t="s">
        <v>57</v>
      </c>
      <c r="B1" s="44"/>
      <c r="C1" s="44"/>
      <c r="D1" s="44"/>
      <c r="E1" s="44"/>
      <c r="F1" s="44"/>
      <c r="G1" s="44"/>
    </row>
    <row r="2" spans="1:7" ht="45.75" customHeight="1" x14ac:dyDescent="0.25">
      <c r="A2" s="9"/>
      <c r="B2" s="9"/>
      <c r="C2" s="9"/>
      <c r="D2" s="9"/>
      <c r="E2" s="45" t="s">
        <v>0</v>
      </c>
      <c r="F2" s="46"/>
      <c r="G2" s="46"/>
    </row>
    <row r="3" spans="1:7" ht="16.5" x14ac:dyDescent="0.25">
      <c r="A3" s="9"/>
      <c r="B3" s="9"/>
      <c r="C3" s="9"/>
      <c r="D3" s="9"/>
      <c r="E3" s="9"/>
      <c r="F3" s="9"/>
      <c r="G3" s="9" t="s">
        <v>58</v>
      </c>
    </row>
    <row r="4" spans="1:7" s="8" customFormat="1" ht="16.5" x14ac:dyDescent="0.25">
      <c r="A4" s="42"/>
      <c r="B4" s="42"/>
      <c r="C4" s="42"/>
      <c r="D4" s="42"/>
      <c r="E4" s="42"/>
      <c r="F4" s="42"/>
      <c r="G4" s="42"/>
    </row>
    <row r="5" spans="1:7" ht="68.25" customHeight="1" x14ac:dyDescent="0.2">
      <c r="A5" s="47" t="s">
        <v>1</v>
      </c>
      <c r="B5" s="48"/>
      <c r="C5" s="48"/>
      <c r="D5" s="48"/>
      <c r="E5" s="48"/>
      <c r="F5" s="48"/>
      <c r="G5" s="48"/>
    </row>
    <row r="6" spans="1:7" ht="15.75" x14ac:dyDescent="0.25">
      <c r="A6" s="10"/>
      <c r="B6" s="10"/>
      <c r="C6" s="10"/>
      <c r="D6" s="10"/>
      <c r="E6" s="10"/>
      <c r="F6" s="10" t="s">
        <v>2</v>
      </c>
      <c r="G6" s="10"/>
    </row>
    <row r="7" spans="1:7" ht="15.75" x14ac:dyDescent="0.2">
      <c r="A7" s="49" t="s">
        <v>3</v>
      </c>
      <c r="B7" s="50"/>
      <c r="C7" s="50"/>
      <c r="D7" s="51"/>
      <c r="E7" s="52" t="s">
        <v>4</v>
      </c>
      <c r="F7" s="52" t="s">
        <v>5</v>
      </c>
      <c r="G7" s="52"/>
    </row>
    <row r="8" spans="1:7" ht="78.75" customHeight="1" x14ac:dyDescent="0.2">
      <c r="A8" s="11" t="s">
        <v>6</v>
      </c>
      <c r="B8" s="11" t="s">
        <v>7</v>
      </c>
      <c r="C8" s="11" t="s">
        <v>8</v>
      </c>
      <c r="D8" s="11" t="s">
        <v>9</v>
      </c>
      <c r="E8" s="52"/>
      <c r="F8" s="11" t="s">
        <v>10</v>
      </c>
      <c r="G8" s="11" t="s">
        <v>11</v>
      </c>
    </row>
    <row r="9" spans="1:7" ht="16.5" customHeight="1" x14ac:dyDescent="0.2">
      <c r="A9" s="12">
        <v>1</v>
      </c>
      <c r="B9" s="12">
        <v>2</v>
      </c>
      <c r="C9" s="12">
        <v>3</v>
      </c>
      <c r="D9" s="12">
        <v>4</v>
      </c>
      <c r="E9" s="13">
        <v>5</v>
      </c>
      <c r="F9" s="12">
        <v>6</v>
      </c>
      <c r="G9" s="12">
        <v>7</v>
      </c>
    </row>
    <row r="10" spans="1:7" ht="15.75" customHeight="1" x14ac:dyDescent="0.2">
      <c r="A10" s="14">
        <v>1</v>
      </c>
      <c r="B10" s="15" t="s">
        <v>12</v>
      </c>
      <c r="C10" s="16" t="s">
        <v>12</v>
      </c>
      <c r="D10" s="17" t="s">
        <v>12</v>
      </c>
      <c r="E10" s="18" t="s">
        <v>13</v>
      </c>
      <c r="F10" s="19">
        <f>F15+F25+F11+F21</f>
        <v>249420</v>
      </c>
      <c r="G10" s="19">
        <f>G15+G25</f>
        <v>2956</v>
      </c>
    </row>
    <row r="11" spans="1:7" ht="30" customHeight="1" x14ac:dyDescent="0.2">
      <c r="A11" s="15">
        <v>1</v>
      </c>
      <c r="B11" s="15">
        <v>2</v>
      </c>
      <c r="C11" s="16"/>
      <c r="D11" s="17"/>
      <c r="E11" s="22" t="s">
        <v>14</v>
      </c>
      <c r="F11" s="21">
        <f t="shared" ref="F11:G13" si="0">F12</f>
        <v>3608</v>
      </c>
      <c r="G11" s="21">
        <f t="shared" si="0"/>
        <v>0</v>
      </c>
    </row>
    <row r="12" spans="1:7" ht="15" x14ac:dyDescent="0.2">
      <c r="A12" s="15">
        <v>1</v>
      </c>
      <c r="B12" s="15">
        <v>2</v>
      </c>
      <c r="C12" s="16" t="s">
        <v>15</v>
      </c>
      <c r="D12" s="17"/>
      <c r="E12" s="22" t="s">
        <v>16</v>
      </c>
      <c r="F12" s="21">
        <f t="shared" si="0"/>
        <v>3608</v>
      </c>
      <c r="G12" s="21">
        <f t="shared" si="0"/>
        <v>0</v>
      </c>
    </row>
    <row r="13" spans="1:7" ht="60" x14ac:dyDescent="0.2">
      <c r="A13" s="15">
        <v>1</v>
      </c>
      <c r="B13" s="15">
        <v>2</v>
      </c>
      <c r="C13" s="16" t="s">
        <v>15</v>
      </c>
      <c r="D13" s="17">
        <v>100</v>
      </c>
      <c r="E13" s="20" t="s">
        <v>17</v>
      </c>
      <c r="F13" s="21">
        <f t="shared" si="0"/>
        <v>3608</v>
      </c>
      <c r="G13" s="21">
        <f t="shared" si="0"/>
        <v>0</v>
      </c>
    </row>
    <row r="14" spans="1:7" ht="30" x14ac:dyDescent="0.2">
      <c r="A14" s="15">
        <v>1</v>
      </c>
      <c r="B14" s="15">
        <v>2</v>
      </c>
      <c r="C14" s="16" t="s">
        <v>15</v>
      </c>
      <c r="D14" s="17">
        <v>120</v>
      </c>
      <c r="E14" s="22" t="s">
        <v>18</v>
      </c>
      <c r="F14" s="21">
        <v>3608</v>
      </c>
      <c r="G14" s="21">
        <v>0</v>
      </c>
    </row>
    <row r="15" spans="1:7" ht="45" x14ac:dyDescent="0.2">
      <c r="A15" s="15">
        <v>1</v>
      </c>
      <c r="B15" s="15">
        <v>4</v>
      </c>
      <c r="C15" s="16" t="s">
        <v>12</v>
      </c>
      <c r="D15" s="17" t="s">
        <v>12</v>
      </c>
      <c r="E15" s="20" t="s">
        <v>19</v>
      </c>
      <c r="F15" s="21">
        <f>F16</f>
        <v>88456.9</v>
      </c>
      <c r="G15" s="21">
        <f>G16</f>
        <v>2956</v>
      </c>
    </row>
    <row r="16" spans="1:7" ht="15" x14ac:dyDescent="0.2">
      <c r="A16" s="15">
        <v>1</v>
      </c>
      <c r="B16" s="15">
        <v>4</v>
      </c>
      <c r="C16" s="16">
        <v>9900000000</v>
      </c>
      <c r="D16" s="17" t="s">
        <v>12</v>
      </c>
      <c r="E16" s="22" t="s">
        <v>16</v>
      </c>
      <c r="F16" s="21">
        <f>F17+F19</f>
        <v>88456.9</v>
      </c>
      <c r="G16" s="21">
        <f>G17+G19</f>
        <v>2956</v>
      </c>
    </row>
    <row r="17" spans="1:7" ht="60" x14ac:dyDescent="0.2">
      <c r="A17" s="15">
        <v>1</v>
      </c>
      <c r="B17" s="15">
        <v>4</v>
      </c>
      <c r="C17" s="16" t="s">
        <v>15</v>
      </c>
      <c r="D17" s="17">
        <v>100</v>
      </c>
      <c r="E17" s="20" t="s">
        <v>17</v>
      </c>
      <c r="F17" s="21">
        <f>F18</f>
        <v>87816.4</v>
      </c>
      <c r="G17" s="21">
        <f>G18</f>
        <v>2956</v>
      </c>
    </row>
    <row r="18" spans="1:7" ht="30" x14ac:dyDescent="0.2">
      <c r="A18" s="15">
        <v>1</v>
      </c>
      <c r="B18" s="15">
        <v>4</v>
      </c>
      <c r="C18" s="16" t="s">
        <v>15</v>
      </c>
      <c r="D18" s="17">
        <v>120</v>
      </c>
      <c r="E18" s="22" t="s">
        <v>18</v>
      </c>
      <c r="F18" s="21">
        <f>87398.4+321+97</f>
        <v>87816.4</v>
      </c>
      <c r="G18" s="21">
        <v>2956</v>
      </c>
    </row>
    <row r="19" spans="1:7" ht="30" x14ac:dyDescent="0.2">
      <c r="A19" s="15">
        <v>1</v>
      </c>
      <c r="B19" s="15">
        <v>4</v>
      </c>
      <c r="C19" s="16" t="s">
        <v>15</v>
      </c>
      <c r="D19" s="17">
        <v>200</v>
      </c>
      <c r="E19" s="20" t="s">
        <v>20</v>
      </c>
      <c r="F19" s="21">
        <f>F20</f>
        <v>640.5</v>
      </c>
      <c r="G19" s="21">
        <f>G20</f>
        <v>0</v>
      </c>
    </row>
    <row r="20" spans="1:7" ht="30" x14ac:dyDescent="0.2">
      <c r="A20" s="15">
        <v>1</v>
      </c>
      <c r="B20" s="15">
        <v>4</v>
      </c>
      <c r="C20" s="16" t="s">
        <v>15</v>
      </c>
      <c r="D20" s="17">
        <v>240</v>
      </c>
      <c r="E20" s="22" t="s">
        <v>21</v>
      </c>
      <c r="F20" s="21">
        <v>640.5</v>
      </c>
      <c r="G20" s="21">
        <v>0</v>
      </c>
    </row>
    <row r="21" spans="1:7" ht="15" x14ac:dyDescent="0.2">
      <c r="A21" s="15">
        <v>1</v>
      </c>
      <c r="B21" s="15">
        <v>11</v>
      </c>
      <c r="C21" s="16"/>
      <c r="D21" s="17"/>
      <c r="E21" s="22" t="s">
        <v>22</v>
      </c>
      <c r="F21" s="21">
        <f t="shared" ref="F21:G23" si="1">F22</f>
        <v>50</v>
      </c>
      <c r="G21" s="21">
        <f t="shared" si="1"/>
        <v>0</v>
      </c>
    </row>
    <row r="22" spans="1:7" ht="15" x14ac:dyDescent="0.2">
      <c r="A22" s="15">
        <v>1</v>
      </c>
      <c r="B22" s="15">
        <v>11</v>
      </c>
      <c r="C22" s="16">
        <v>9900000000</v>
      </c>
      <c r="D22" s="17"/>
      <c r="E22" s="22" t="s">
        <v>16</v>
      </c>
      <c r="F22" s="21">
        <f t="shared" si="1"/>
        <v>50</v>
      </c>
      <c r="G22" s="21">
        <f t="shared" si="1"/>
        <v>0</v>
      </c>
    </row>
    <row r="23" spans="1:7" ht="15" x14ac:dyDescent="0.2">
      <c r="A23" s="15">
        <v>1</v>
      </c>
      <c r="B23" s="15">
        <v>11</v>
      </c>
      <c r="C23" s="16">
        <v>9900000000</v>
      </c>
      <c r="D23" s="17">
        <v>800</v>
      </c>
      <c r="E23" s="22" t="s">
        <v>23</v>
      </c>
      <c r="F23" s="21">
        <f t="shared" si="1"/>
        <v>50</v>
      </c>
      <c r="G23" s="21">
        <f t="shared" si="1"/>
        <v>0</v>
      </c>
    </row>
    <row r="24" spans="1:7" ht="15" x14ac:dyDescent="0.2">
      <c r="A24" s="15">
        <v>1</v>
      </c>
      <c r="B24" s="15">
        <v>11</v>
      </c>
      <c r="C24" s="16">
        <v>9900000000</v>
      </c>
      <c r="D24" s="17">
        <v>870</v>
      </c>
      <c r="E24" s="22" t="s">
        <v>24</v>
      </c>
      <c r="F24" s="21">
        <v>50</v>
      </c>
      <c r="G24" s="21">
        <v>0</v>
      </c>
    </row>
    <row r="25" spans="1:7" ht="15" x14ac:dyDescent="0.2">
      <c r="A25" s="15">
        <v>1</v>
      </c>
      <c r="B25" s="15">
        <v>13</v>
      </c>
      <c r="C25" s="16" t="s">
        <v>12</v>
      </c>
      <c r="D25" s="17" t="s">
        <v>12</v>
      </c>
      <c r="E25" s="20" t="s">
        <v>25</v>
      </c>
      <c r="F25" s="21">
        <f>F26</f>
        <v>157305.1</v>
      </c>
      <c r="G25" s="21">
        <v>0</v>
      </c>
    </row>
    <row r="26" spans="1:7" ht="15" x14ac:dyDescent="0.2">
      <c r="A26" s="15">
        <v>1</v>
      </c>
      <c r="B26" s="15">
        <v>13</v>
      </c>
      <c r="C26" s="16" t="s">
        <v>15</v>
      </c>
      <c r="D26" s="17" t="s">
        <v>12</v>
      </c>
      <c r="E26" s="20" t="s">
        <v>16</v>
      </c>
      <c r="F26" s="21">
        <f>F27+F29+F31</f>
        <v>157305.1</v>
      </c>
      <c r="G26" s="21">
        <f>G28+G30+G32</f>
        <v>0</v>
      </c>
    </row>
    <row r="27" spans="1:7" ht="30" x14ac:dyDescent="0.2">
      <c r="A27" s="15">
        <v>1</v>
      </c>
      <c r="B27" s="15">
        <v>13</v>
      </c>
      <c r="C27" s="16" t="s">
        <v>15</v>
      </c>
      <c r="D27" s="17">
        <v>200</v>
      </c>
      <c r="E27" s="20" t="s">
        <v>20</v>
      </c>
      <c r="F27" s="21">
        <f>F28</f>
        <v>2611.6</v>
      </c>
      <c r="G27" s="21">
        <v>0</v>
      </c>
    </row>
    <row r="28" spans="1:7" ht="30" x14ac:dyDescent="0.2">
      <c r="A28" s="15">
        <v>1</v>
      </c>
      <c r="B28" s="15">
        <v>13</v>
      </c>
      <c r="C28" s="16" t="s">
        <v>15</v>
      </c>
      <c r="D28" s="17">
        <v>240</v>
      </c>
      <c r="E28" s="22" t="s">
        <v>21</v>
      </c>
      <c r="F28" s="21">
        <v>2611.6</v>
      </c>
      <c r="G28" s="21">
        <v>0</v>
      </c>
    </row>
    <row r="29" spans="1:7" ht="30" x14ac:dyDescent="0.2">
      <c r="A29" s="15">
        <v>1</v>
      </c>
      <c r="B29" s="15">
        <v>13</v>
      </c>
      <c r="C29" s="16">
        <v>9900000000</v>
      </c>
      <c r="D29" s="17">
        <v>600</v>
      </c>
      <c r="E29" s="20" t="s">
        <v>26</v>
      </c>
      <c r="F29" s="21">
        <f>F30</f>
        <v>100411.7</v>
      </c>
      <c r="G29" s="21">
        <v>0</v>
      </c>
    </row>
    <row r="30" spans="1:7" ht="15" x14ac:dyDescent="0.2">
      <c r="A30" s="15">
        <v>1</v>
      </c>
      <c r="B30" s="15">
        <v>13</v>
      </c>
      <c r="C30" s="16">
        <v>9900000000</v>
      </c>
      <c r="D30" s="17">
        <v>610</v>
      </c>
      <c r="E30" s="20" t="s">
        <v>27</v>
      </c>
      <c r="F30" s="21">
        <f>96276+1643.6+468.7+71+21.5+1000+930.9</f>
        <v>100411.7</v>
      </c>
      <c r="G30" s="21">
        <v>0</v>
      </c>
    </row>
    <row r="31" spans="1:7" ht="15" x14ac:dyDescent="0.2">
      <c r="A31" s="15">
        <v>1</v>
      </c>
      <c r="B31" s="15">
        <v>13</v>
      </c>
      <c r="C31" s="16">
        <v>9900000000</v>
      </c>
      <c r="D31" s="17">
        <v>800</v>
      </c>
      <c r="E31" s="20" t="s">
        <v>23</v>
      </c>
      <c r="F31" s="21">
        <f>F32+F33</f>
        <v>54281.799999999996</v>
      </c>
      <c r="G31" s="21">
        <v>0</v>
      </c>
    </row>
    <row r="32" spans="1:7" ht="15" x14ac:dyDescent="0.2">
      <c r="A32" s="15">
        <v>1</v>
      </c>
      <c r="B32" s="15">
        <v>13</v>
      </c>
      <c r="C32" s="16">
        <v>9900000000</v>
      </c>
      <c r="D32" s="17">
        <v>850</v>
      </c>
      <c r="E32" s="22" t="s">
        <v>28</v>
      </c>
      <c r="F32" s="21">
        <v>55</v>
      </c>
      <c r="G32" s="21">
        <v>0</v>
      </c>
    </row>
    <row r="33" spans="1:7" s="8" customFormat="1" ht="15" x14ac:dyDescent="0.2">
      <c r="A33" s="38">
        <v>1</v>
      </c>
      <c r="B33" s="38">
        <v>13</v>
      </c>
      <c r="C33" s="39">
        <v>9900000000</v>
      </c>
      <c r="D33" s="40">
        <v>870</v>
      </c>
      <c r="E33" s="41" t="s">
        <v>22</v>
      </c>
      <c r="F33" s="21">
        <f>52709.1+1517.7</f>
        <v>54226.799999999996</v>
      </c>
      <c r="G33" s="21"/>
    </row>
    <row r="34" spans="1:7" ht="15" x14ac:dyDescent="0.2">
      <c r="A34" s="14">
        <v>2</v>
      </c>
      <c r="B34" s="15" t="s">
        <v>12</v>
      </c>
      <c r="C34" s="16" t="s">
        <v>12</v>
      </c>
      <c r="D34" s="17" t="s">
        <v>12</v>
      </c>
      <c r="E34" s="18" t="s">
        <v>29</v>
      </c>
      <c r="F34" s="19">
        <f>F35</f>
        <v>170</v>
      </c>
      <c r="G34" s="19">
        <v>0</v>
      </c>
    </row>
    <row r="35" spans="1:7" ht="15" x14ac:dyDescent="0.2">
      <c r="A35" s="15">
        <v>2</v>
      </c>
      <c r="B35" s="15">
        <v>4</v>
      </c>
      <c r="C35" s="16" t="s">
        <v>12</v>
      </c>
      <c r="D35" s="17" t="s">
        <v>12</v>
      </c>
      <c r="E35" s="22" t="s">
        <v>30</v>
      </c>
      <c r="F35" s="21">
        <f>F36</f>
        <v>170</v>
      </c>
      <c r="G35" s="21">
        <v>0</v>
      </c>
    </row>
    <row r="36" spans="1:7" ht="15" x14ac:dyDescent="0.2">
      <c r="A36" s="15">
        <v>2</v>
      </c>
      <c r="B36" s="15">
        <v>4</v>
      </c>
      <c r="C36" s="16" t="s">
        <v>15</v>
      </c>
      <c r="D36" s="17" t="s">
        <v>12</v>
      </c>
      <c r="E36" s="22" t="s">
        <v>16</v>
      </c>
      <c r="F36" s="21">
        <f>F37</f>
        <v>170</v>
      </c>
      <c r="G36" s="21">
        <v>0</v>
      </c>
    </row>
    <row r="37" spans="1:7" ht="30" x14ac:dyDescent="0.2">
      <c r="A37" s="15">
        <v>2</v>
      </c>
      <c r="B37" s="15">
        <v>4</v>
      </c>
      <c r="C37" s="16" t="s">
        <v>15</v>
      </c>
      <c r="D37" s="17">
        <v>200</v>
      </c>
      <c r="E37" s="22" t="s">
        <v>20</v>
      </c>
      <c r="F37" s="21">
        <f>F38</f>
        <v>170</v>
      </c>
      <c r="G37" s="21">
        <v>0</v>
      </c>
    </row>
    <row r="38" spans="1:7" ht="30" x14ac:dyDescent="0.2">
      <c r="A38" s="15">
        <v>2</v>
      </c>
      <c r="B38" s="15">
        <v>4</v>
      </c>
      <c r="C38" s="16" t="s">
        <v>15</v>
      </c>
      <c r="D38" s="17">
        <v>240</v>
      </c>
      <c r="E38" s="22" t="s">
        <v>21</v>
      </c>
      <c r="F38" s="21">
        <v>170</v>
      </c>
      <c r="G38" s="21">
        <v>0</v>
      </c>
    </row>
    <row r="39" spans="1:7" ht="28.5" x14ac:dyDescent="0.2">
      <c r="A39" s="14">
        <v>3</v>
      </c>
      <c r="B39" s="15" t="s">
        <v>12</v>
      </c>
      <c r="C39" s="16" t="s">
        <v>12</v>
      </c>
      <c r="D39" s="17" t="s">
        <v>12</v>
      </c>
      <c r="E39" s="18" t="s">
        <v>31</v>
      </c>
      <c r="F39" s="19">
        <f>F40</f>
        <v>28185.7</v>
      </c>
      <c r="G39" s="19">
        <f>G40</f>
        <v>0</v>
      </c>
    </row>
    <row r="40" spans="1:7" ht="30" x14ac:dyDescent="0.2">
      <c r="A40" s="15">
        <v>3</v>
      </c>
      <c r="B40" s="15">
        <v>10</v>
      </c>
      <c r="C40" s="16" t="s">
        <v>12</v>
      </c>
      <c r="D40" s="17" t="s">
        <v>12</v>
      </c>
      <c r="E40" s="20" t="s">
        <v>32</v>
      </c>
      <c r="F40" s="21">
        <f>F41</f>
        <v>28185.7</v>
      </c>
      <c r="G40" s="21">
        <v>0</v>
      </c>
    </row>
    <row r="41" spans="1:7" ht="15" x14ac:dyDescent="0.2">
      <c r="A41" s="15">
        <v>3</v>
      </c>
      <c r="B41" s="15">
        <v>10</v>
      </c>
      <c r="C41" s="16" t="s">
        <v>15</v>
      </c>
      <c r="D41" s="17" t="s">
        <v>12</v>
      </c>
      <c r="E41" s="22" t="s">
        <v>16</v>
      </c>
      <c r="F41" s="21">
        <f>F42</f>
        <v>28185.7</v>
      </c>
      <c r="G41" s="21">
        <v>0</v>
      </c>
    </row>
    <row r="42" spans="1:7" ht="30" x14ac:dyDescent="0.2">
      <c r="A42" s="15">
        <v>3</v>
      </c>
      <c r="B42" s="15">
        <v>10</v>
      </c>
      <c r="C42" s="16" t="s">
        <v>15</v>
      </c>
      <c r="D42" s="17">
        <v>200</v>
      </c>
      <c r="E42" s="20" t="s">
        <v>20</v>
      </c>
      <c r="F42" s="21">
        <f>F43</f>
        <v>28185.7</v>
      </c>
      <c r="G42" s="21">
        <v>0</v>
      </c>
    </row>
    <row r="43" spans="1:7" ht="30" x14ac:dyDescent="0.2">
      <c r="A43" s="15">
        <v>3</v>
      </c>
      <c r="B43" s="15">
        <v>10</v>
      </c>
      <c r="C43" s="16" t="s">
        <v>15</v>
      </c>
      <c r="D43" s="17">
        <v>240</v>
      </c>
      <c r="E43" s="22" t="s">
        <v>21</v>
      </c>
      <c r="F43" s="21">
        <f>541.7+27644</f>
        <v>28185.7</v>
      </c>
      <c r="G43" s="21">
        <v>0</v>
      </c>
    </row>
    <row r="44" spans="1:7" s="6" customFormat="1" ht="14.25" x14ac:dyDescent="0.2">
      <c r="A44" s="23">
        <v>4</v>
      </c>
      <c r="B44" s="23"/>
      <c r="C44" s="23"/>
      <c r="D44" s="23"/>
      <c r="E44" s="18" t="s">
        <v>33</v>
      </c>
      <c r="F44" s="19">
        <f t="shared" ref="F44:G47" si="2">F45</f>
        <v>66379.5</v>
      </c>
      <c r="G44" s="19">
        <f t="shared" si="2"/>
        <v>60001</v>
      </c>
    </row>
    <row r="45" spans="1:7" s="7" customFormat="1" ht="15" x14ac:dyDescent="0.2">
      <c r="A45" s="24">
        <v>4</v>
      </c>
      <c r="B45" s="24">
        <v>9</v>
      </c>
      <c r="C45" s="25"/>
      <c r="D45" s="24"/>
      <c r="E45" s="22" t="s">
        <v>34</v>
      </c>
      <c r="F45" s="21">
        <f>F46+F49</f>
        <v>66379.5</v>
      </c>
      <c r="G45" s="21">
        <f>G46+G49</f>
        <v>60001</v>
      </c>
    </row>
    <row r="46" spans="1:7" s="7" customFormat="1" ht="15" x14ac:dyDescent="0.2">
      <c r="A46" s="24">
        <v>4</v>
      </c>
      <c r="B46" s="24">
        <v>9</v>
      </c>
      <c r="C46" s="25">
        <v>9900000000</v>
      </c>
      <c r="D46" s="24"/>
      <c r="E46" s="22" t="s">
        <v>35</v>
      </c>
      <c r="F46" s="21">
        <f t="shared" si="2"/>
        <v>5772.4</v>
      </c>
      <c r="G46" s="21">
        <f t="shared" si="2"/>
        <v>0</v>
      </c>
    </row>
    <row r="47" spans="1:7" s="7" customFormat="1" ht="30" x14ac:dyDescent="0.2">
      <c r="A47" s="24">
        <v>4</v>
      </c>
      <c r="B47" s="24">
        <v>9</v>
      </c>
      <c r="C47" s="25">
        <v>9900000000</v>
      </c>
      <c r="D47" s="24">
        <v>200</v>
      </c>
      <c r="E47" s="22" t="s">
        <v>20</v>
      </c>
      <c r="F47" s="21">
        <f t="shared" si="2"/>
        <v>5772.4</v>
      </c>
      <c r="G47" s="21">
        <f t="shared" si="2"/>
        <v>0</v>
      </c>
    </row>
    <row r="48" spans="1:7" s="7" customFormat="1" ht="30" x14ac:dyDescent="0.2">
      <c r="A48" s="24">
        <v>4</v>
      </c>
      <c r="B48" s="24">
        <v>9</v>
      </c>
      <c r="C48" s="25">
        <v>9900000000</v>
      </c>
      <c r="D48" s="24">
        <v>240</v>
      </c>
      <c r="E48" s="20" t="s">
        <v>21</v>
      </c>
      <c r="F48" s="21">
        <f>200+572.4+5000</f>
        <v>5772.4</v>
      </c>
      <c r="G48" s="21">
        <v>0</v>
      </c>
    </row>
    <row r="49" spans="1:9" s="7" customFormat="1" ht="45" x14ac:dyDescent="0.2">
      <c r="A49" s="15">
        <v>4</v>
      </c>
      <c r="B49" s="15">
        <v>9</v>
      </c>
      <c r="C49" s="16" t="s">
        <v>39</v>
      </c>
      <c r="D49" s="17"/>
      <c r="E49" s="22" t="s">
        <v>40</v>
      </c>
      <c r="F49" s="21">
        <f>F50</f>
        <v>60607.1</v>
      </c>
      <c r="G49" s="21">
        <f>G50</f>
        <v>60001</v>
      </c>
    </row>
    <row r="50" spans="1:9" s="7" customFormat="1" ht="30" x14ac:dyDescent="0.2">
      <c r="A50" s="15">
        <v>4</v>
      </c>
      <c r="B50" s="15">
        <v>9</v>
      </c>
      <c r="C50" s="16" t="s">
        <v>39</v>
      </c>
      <c r="D50" s="17">
        <v>200</v>
      </c>
      <c r="E50" s="22" t="s">
        <v>20</v>
      </c>
      <c r="F50" s="21">
        <f>F51</f>
        <v>60607.1</v>
      </c>
      <c r="G50" s="21">
        <f>G51</f>
        <v>60001</v>
      </c>
    </row>
    <row r="51" spans="1:9" s="7" customFormat="1" ht="30" x14ac:dyDescent="0.2">
      <c r="A51" s="15">
        <v>4</v>
      </c>
      <c r="B51" s="15">
        <v>9</v>
      </c>
      <c r="C51" s="16" t="s">
        <v>39</v>
      </c>
      <c r="D51" s="17">
        <v>240</v>
      </c>
      <c r="E51" s="22" t="s">
        <v>21</v>
      </c>
      <c r="F51" s="21">
        <f>606.1+60001</f>
        <v>60607.1</v>
      </c>
      <c r="G51" s="21">
        <v>60001</v>
      </c>
      <c r="I51" s="43"/>
    </row>
    <row r="52" spans="1:9" s="7" customFormat="1" ht="15" x14ac:dyDescent="0.2">
      <c r="A52" s="23">
        <v>5</v>
      </c>
      <c r="B52" s="24" t="s">
        <v>12</v>
      </c>
      <c r="C52" s="25" t="s">
        <v>12</v>
      </c>
      <c r="D52" s="26" t="s">
        <v>12</v>
      </c>
      <c r="E52" s="27" t="s">
        <v>36</v>
      </c>
      <c r="F52" s="19">
        <f>F53</f>
        <v>227361.19999999995</v>
      </c>
      <c r="G52" s="19">
        <f>G53</f>
        <v>40491.9</v>
      </c>
    </row>
    <row r="53" spans="1:9" ht="15" x14ac:dyDescent="0.2">
      <c r="A53" s="15">
        <v>5</v>
      </c>
      <c r="B53" s="15">
        <v>3</v>
      </c>
      <c r="C53" s="16" t="s">
        <v>12</v>
      </c>
      <c r="D53" s="17" t="s">
        <v>12</v>
      </c>
      <c r="E53" s="22" t="s">
        <v>37</v>
      </c>
      <c r="F53" s="21">
        <f>F54+F62+F59</f>
        <v>227361.19999999995</v>
      </c>
      <c r="G53" s="21">
        <f>G54+G62</f>
        <v>40491.9</v>
      </c>
    </row>
    <row r="54" spans="1:9" ht="30" x14ac:dyDescent="0.2">
      <c r="A54" s="15">
        <v>5</v>
      </c>
      <c r="B54" s="15">
        <v>3</v>
      </c>
      <c r="C54" s="16" t="s">
        <v>38</v>
      </c>
      <c r="D54" s="17"/>
      <c r="E54" s="20" t="s">
        <v>56</v>
      </c>
      <c r="F54" s="21">
        <f>F55+F57</f>
        <v>95828.599999999991</v>
      </c>
      <c r="G54" s="21">
        <f>G55</f>
        <v>21643.7</v>
      </c>
    </row>
    <row r="55" spans="1:9" ht="30" x14ac:dyDescent="0.2">
      <c r="A55" s="15">
        <v>5</v>
      </c>
      <c r="B55" s="15">
        <v>3</v>
      </c>
      <c r="C55" s="16" t="s">
        <v>38</v>
      </c>
      <c r="D55" s="17">
        <v>200</v>
      </c>
      <c r="E55" s="22" t="s">
        <v>20</v>
      </c>
      <c r="F55" s="21">
        <f>F56</f>
        <v>91406.599999999991</v>
      </c>
      <c r="G55" s="21">
        <f>G56</f>
        <v>21643.7</v>
      </c>
    </row>
    <row r="56" spans="1:9" ht="30" x14ac:dyDescent="0.2">
      <c r="A56" s="15">
        <v>5</v>
      </c>
      <c r="B56" s="15">
        <v>3</v>
      </c>
      <c r="C56" s="16" t="s">
        <v>38</v>
      </c>
      <c r="D56" s="17">
        <v>240</v>
      </c>
      <c r="E56" s="20" t="s">
        <v>21</v>
      </c>
      <c r="F56" s="21">
        <f>15700+21643.7-29-508.8+14462.5+40138.3-0.1</f>
        <v>91406.599999999991</v>
      </c>
      <c r="G56" s="21">
        <v>21643.7</v>
      </c>
    </row>
    <row r="57" spans="1:9" ht="30" x14ac:dyDescent="0.2">
      <c r="A57" s="15">
        <v>5</v>
      </c>
      <c r="B57" s="15">
        <v>3</v>
      </c>
      <c r="C57" s="16" t="s">
        <v>38</v>
      </c>
      <c r="D57" s="17">
        <v>600</v>
      </c>
      <c r="E57" s="22" t="s">
        <v>26</v>
      </c>
      <c r="F57" s="21">
        <f>F58</f>
        <v>4422.0000000000009</v>
      </c>
      <c r="G57" s="21">
        <v>0</v>
      </c>
    </row>
    <row r="58" spans="1:9" ht="15" x14ac:dyDescent="0.2">
      <c r="A58" s="15">
        <v>5</v>
      </c>
      <c r="B58" s="15">
        <v>3</v>
      </c>
      <c r="C58" s="16" t="s">
        <v>38</v>
      </c>
      <c r="D58" s="17">
        <v>610</v>
      </c>
      <c r="E58" s="22" t="s">
        <v>27</v>
      </c>
      <c r="F58" s="21">
        <f>2899.4+29+508.8+975+9.8</f>
        <v>4422.0000000000009</v>
      </c>
      <c r="G58" s="21">
        <v>0</v>
      </c>
    </row>
    <row r="59" spans="1:9" ht="45" x14ac:dyDescent="0.2">
      <c r="A59" s="15">
        <v>5</v>
      </c>
      <c r="B59" s="15">
        <v>3</v>
      </c>
      <c r="C59" s="16" t="s">
        <v>39</v>
      </c>
      <c r="D59" s="17"/>
      <c r="E59" s="22" t="s">
        <v>40</v>
      </c>
      <c r="F59" s="21">
        <f>F60</f>
        <v>1020</v>
      </c>
      <c r="G59" s="21">
        <f>G60</f>
        <v>0</v>
      </c>
    </row>
    <row r="60" spans="1:9" ht="30" x14ac:dyDescent="0.2">
      <c r="A60" s="15">
        <v>5</v>
      </c>
      <c r="B60" s="15">
        <v>3</v>
      </c>
      <c r="C60" s="16" t="s">
        <v>39</v>
      </c>
      <c r="D60" s="17">
        <v>200</v>
      </c>
      <c r="E60" s="22" t="s">
        <v>20</v>
      </c>
      <c r="F60" s="21">
        <f>F61</f>
        <v>1020</v>
      </c>
      <c r="G60" s="21">
        <f>G61</f>
        <v>0</v>
      </c>
    </row>
    <row r="61" spans="1:9" ht="30" x14ac:dyDescent="0.2">
      <c r="A61" s="15">
        <v>5</v>
      </c>
      <c r="B61" s="15">
        <v>3</v>
      </c>
      <c r="C61" s="16" t="s">
        <v>39</v>
      </c>
      <c r="D61" s="17">
        <v>240</v>
      </c>
      <c r="E61" s="22" t="s">
        <v>21</v>
      </c>
      <c r="F61" s="21">
        <v>1020</v>
      </c>
      <c r="G61" s="21">
        <v>0</v>
      </c>
    </row>
    <row r="62" spans="1:9" ht="15" x14ac:dyDescent="0.2">
      <c r="A62" s="15">
        <v>5</v>
      </c>
      <c r="B62" s="15">
        <v>3</v>
      </c>
      <c r="C62" s="16" t="s">
        <v>15</v>
      </c>
      <c r="D62" s="17" t="s">
        <v>12</v>
      </c>
      <c r="E62" s="20" t="s">
        <v>16</v>
      </c>
      <c r="F62" s="21">
        <f>F64+F66+F68</f>
        <v>130512.59999999998</v>
      </c>
      <c r="G62" s="21">
        <f>G63</f>
        <v>18848.2</v>
      </c>
    </row>
    <row r="63" spans="1:9" ht="30" x14ac:dyDescent="0.2">
      <c r="A63" s="15">
        <v>5</v>
      </c>
      <c r="B63" s="15">
        <v>3</v>
      </c>
      <c r="C63" s="16" t="s">
        <v>15</v>
      </c>
      <c r="D63" s="17">
        <v>200</v>
      </c>
      <c r="E63" s="22" t="s">
        <v>20</v>
      </c>
      <c r="F63" s="21">
        <f>F64</f>
        <v>60645.099999999984</v>
      </c>
      <c r="G63" s="21">
        <f>G64</f>
        <v>18848.2</v>
      </c>
    </row>
    <row r="64" spans="1:9" ht="30" x14ac:dyDescent="0.2">
      <c r="A64" s="15">
        <v>5</v>
      </c>
      <c r="B64" s="15">
        <v>3</v>
      </c>
      <c r="C64" s="16" t="s">
        <v>15</v>
      </c>
      <c r="D64" s="17">
        <v>240</v>
      </c>
      <c r="E64" s="20" t="s">
        <v>21</v>
      </c>
      <c r="F64" s="21">
        <f>41383.7+1943.7+2939.5+2417.1+3227.9+1823.7+1496.2+303.6+250.9+994.2-321-96.9-71-21.5-24.8-606.1+6943.8-1000-930.9-7</f>
        <v>60645.099999999984</v>
      </c>
      <c r="G64" s="21">
        <f>2939.5+2417.1+3227.9+1823.7+1496.2+6943.8</f>
        <v>18848.2</v>
      </c>
    </row>
    <row r="65" spans="1:7" ht="30" x14ac:dyDescent="0.2">
      <c r="A65" s="15">
        <v>5</v>
      </c>
      <c r="B65" s="15">
        <v>3</v>
      </c>
      <c r="C65" s="16">
        <v>9900000000</v>
      </c>
      <c r="D65" s="17">
        <v>600</v>
      </c>
      <c r="E65" s="22" t="s">
        <v>26</v>
      </c>
      <c r="F65" s="21">
        <f>F66</f>
        <v>69716</v>
      </c>
      <c r="G65" s="21">
        <f>G66</f>
        <v>0</v>
      </c>
    </row>
    <row r="66" spans="1:7" ht="15" x14ac:dyDescent="0.2">
      <c r="A66" s="15">
        <v>5</v>
      </c>
      <c r="B66" s="15">
        <v>3</v>
      </c>
      <c r="C66" s="16">
        <v>9900000000</v>
      </c>
      <c r="D66" s="17">
        <v>610</v>
      </c>
      <c r="E66" s="22" t="s">
        <v>27</v>
      </c>
      <c r="F66" s="21">
        <f>38300+31416</f>
        <v>69716</v>
      </c>
      <c r="G66" s="21">
        <v>0</v>
      </c>
    </row>
    <row r="67" spans="1:7" s="8" customFormat="1" ht="15" x14ac:dyDescent="0.2">
      <c r="A67" s="38">
        <v>5</v>
      </c>
      <c r="B67" s="38">
        <v>3</v>
      </c>
      <c r="C67" s="39">
        <v>9900000000</v>
      </c>
      <c r="D67" s="40">
        <v>800</v>
      </c>
      <c r="E67" s="41" t="s">
        <v>23</v>
      </c>
      <c r="F67" s="21">
        <f>F68</f>
        <v>151.5</v>
      </c>
      <c r="G67" s="21">
        <f>G68</f>
        <v>0</v>
      </c>
    </row>
    <row r="68" spans="1:7" s="8" customFormat="1" ht="15" x14ac:dyDescent="0.2">
      <c r="A68" s="38">
        <v>5</v>
      </c>
      <c r="B68" s="38">
        <v>3</v>
      </c>
      <c r="C68" s="39">
        <v>9900000000</v>
      </c>
      <c r="D68" s="40">
        <v>830</v>
      </c>
      <c r="E68" s="41" t="s">
        <v>55</v>
      </c>
      <c r="F68" s="21">
        <f>75+44.8+24.7+7</f>
        <v>151.5</v>
      </c>
      <c r="G68" s="21">
        <v>0</v>
      </c>
    </row>
    <row r="69" spans="1:7" ht="15" x14ac:dyDescent="0.2">
      <c r="A69" s="14">
        <v>7</v>
      </c>
      <c r="B69" s="15" t="s">
        <v>12</v>
      </c>
      <c r="C69" s="16" t="s">
        <v>12</v>
      </c>
      <c r="D69" s="17" t="s">
        <v>12</v>
      </c>
      <c r="E69" s="18" t="s">
        <v>41</v>
      </c>
      <c r="F69" s="21">
        <f>F74+F70</f>
        <v>712</v>
      </c>
      <c r="G69" s="21">
        <v>0</v>
      </c>
    </row>
    <row r="70" spans="1:7" ht="30" x14ac:dyDescent="0.2">
      <c r="A70" s="24">
        <v>7</v>
      </c>
      <c r="B70" s="24">
        <v>5</v>
      </c>
      <c r="C70" s="25"/>
      <c r="D70" s="26"/>
      <c r="E70" s="36" t="s">
        <v>42</v>
      </c>
      <c r="F70" s="21">
        <f t="shared" ref="F70:G72" si="3">F71</f>
        <v>412</v>
      </c>
      <c r="G70" s="21">
        <f t="shared" si="3"/>
        <v>0</v>
      </c>
    </row>
    <row r="71" spans="1:7" ht="15" x14ac:dyDescent="0.2">
      <c r="A71" s="24">
        <v>7</v>
      </c>
      <c r="B71" s="24">
        <v>5</v>
      </c>
      <c r="C71" s="25" t="s">
        <v>15</v>
      </c>
      <c r="D71" s="26" t="s">
        <v>12</v>
      </c>
      <c r="E71" s="37" t="s">
        <v>16</v>
      </c>
      <c r="F71" s="21">
        <f t="shared" si="3"/>
        <v>412</v>
      </c>
      <c r="G71" s="21">
        <f t="shared" si="3"/>
        <v>0</v>
      </c>
    </row>
    <row r="72" spans="1:7" ht="30" x14ac:dyDescent="0.2">
      <c r="A72" s="24">
        <v>7</v>
      </c>
      <c r="B72" s="24">
        <v>5</v>
      </c>
      <c r="C72" s="25" t="s">
        <v>15</v>
      </c>
      <c r="D72" s="26">
        <v>200</v>
      </c>
      <c r="E72" s="36" t="s">
        <v>20</v>
      </c>
      <c r="F72" s="21">
        <f t="shared" si="3"/>
        <v>412</v>
      </c>
      <c r="G72" s="21">
        <f t="shared" si="3"/>
        <v>0</v>
      </c>
    </row>
    <row r="73" spans="1:7" ht="30" x14ac:dyDescent="0.2">
      <c r="A73" s="24">
        <v>7</v>
      </c>
      <c r="B73" s="24">
        <v>5</v>
      </c>
      <c r="C73" s="25" t="s">
        <v>15</v>
      </c>
      <c r="D73" s="26">
        <v>240</v>
      </c>
      <c r="E73" s="37" t="s">
        <v>21</v>
      </c>
      <c r="F73" s="21">
        <v>412</v>
      </c>
      <c r="G73" s="21">
        <v>0</v>
      </c>
    </row>
    <row r="74" spans="1:7" ht="15" x14ac:dyDescent="0.2">
      <c r="A74" s="15">
        <v>7</v>
      </c>
      <c r="B74" s="15">
        <v>7</v>
      </c>
      <c r="C74" s="16" t="s">
        <v>12</v>
      </c>
      <c r="D74" s="17" t="s">
        <v>12</v>
      </c>
      <c r="E74" s="20" t="s">
        <v>43</v>
      </c>
      <c r="F74" s="21">
        <f>F75</f>
        <v>300</v>
      </c>
      <c r="G74" s="21">
        <v>0</v>
      </c>
    </row>
    <row r="75" spans="1:7" ht="15" x14ac:dyDescent="0.2">
      <c r="A75" s="15">
        <v>7</v>
      </c>
      <c r="B75" s="15">
        <v>7</v>
      </c>
      <c r="C75" s="16" t="s">
        <v>15</v>
      </c>
      <c r="D75" s="17" t="s">
        <v>12</v>
      </c>
      <c r="E75" s="22" t="s">
        <v>16</v>
      </c>
      <c r="F75" s="21">
        <f>F76</f>
        <v>300</v>
      </c>
      <c r="G75" s="21">
        <v>0</v>
      </c>
    </row>
    <row r="76" spans="1:7" ht="30" x14ac:dyDescent="0.2">
      <c r="A76" s="15">
        <v>7</v>
      </c>
      <c r="B76" s="15">
        <v>7</v>
      </c>
      <c r="C76" s="16" t="s">
        <v>15</v>
      </c>
      <c r="D76" s="17">
        <v>200</v>
      </c>
      <c r="E76" s="20" t="s">
        <v>20</v>
      </c>
      <c r="F76" s="21">
        <f>F77</f>
        <v>300</v>
      </c>
      <c r="G76" s="21">
        <v>0</v>
      </c>
    </row>
    <row r="77" spans="1:7" ht="30" x14ac:dyDescent="0.2">
      <c r="A77" s="15">
        <v>7</v>
      </c>
      <c r="B77" s="15">
        <v>7</v>
      </c>
      <c r="C77" s="16" t="s">
        <v>15</v>
      </c>
      <c r="D77" s="17">
        <v>240</v>
      </c>
      <c r="E77" s="22" t="s">
        <v>21</v>
      </c>
      <c r="F77" s="21">
        <v>300</v>
      </c>
      <c r="G77" s="21">
        <v>0</v>
      </c>
    </row>
    <row r="78" spans="1:7" ht="14.25" x14ac:dyDescent="0.2">
      <c r="A78" s="14">
        <v>8</v>
      </c>
      <c r="B78" s="14" t="s">
        <v>12</v>
      </c>
      <c r="C78" s="28" t="s">
        <v>12</v>
      </c>
      <c r="D78" s="29" t="s">
        <v>12</v>
      </c>
      <c r="E78" s="18" t="s">
        <v>44</v>
      </c>
      <c r="F78" s="19">
        <f>F79</f>
        <v>600</v>
      </c>
      <c r="G78" s="19">
        <v>0</v>
      </c>
    </row>
    <row r="79" spans="1:7" ht="15" x14ac:dyDescent="0.2">
      <c r="A79" s="15">
        <v>8</v>
      </c>
      <c r="B79" s="15">
        <v>4</v>
      </c>
      <c r="C79" s="16" t="s">
        <v>12</v>
      </c>
      <c r="D79" s="17" t="s">
        <v>12</v>
      </c>
      <c r="E79" s="22" t="s">
        <v>45</v>
      </c>
      <c r="F79" s="21">
        <f>F80</f>
        <v>600</v>
      </c>
      <c r="G79" s="21">
        <v>0</v>
      </c>
    </row>
    <row r="80" spans="1:7" ht="15" x14ac:dyDescent="0.2">
      <c r="A80" s="15">
        <v>8</v>
      </c>
      <c r="B80" s="15">
        <v>4</v>
      </c>
      <c r="C80" s="16" t="s">
        <v>15</v>
      </c>
      <c r="D80" s="17" t="s">
        <v>12</v>
      </c>
      <c r="E80" s="20" t="s">
        <v>16</v>
      </c>
      <c r="F80" s="21">
        <f>F81</f>
        <v>600</v>
      </c>
      <c r="G80" s="21">
        <v>0</v>
      </c>
    </row>
    <row r="81" spans="1:7" ht="30" x14ac:dyDescent="0.2">
      <c r="A81" s="15">
        <v>8</v>
      </c>
      <c r="B81" s="15">
        <v>4</v>
      </c>
      <c r="C81" s="16" t="s">
        <v>15</v>
      </c>
      <c r="D81" s="17">
        <v>200</v>
      </c>
      <c r="E81" s="22" t="s">
        <v>20</v>
      </c>
      <c r="F81" s="21">
        <f>F82</f>
        <v>600</v>
      </c>
      <c r="G81" s="21">
        <v>0</v>
      </c>
    </row>
    <row r="82" spans="1:7" ht="30" x14ac:dyDescent="0.2">
      <c r="A82" s="15">
        <v>8</v>
      </c>
      <c r="B82" s="15">
        <v>4</v>
      </c>
      <c r="C82" s="16" t="s">
        <v>15</v>
      </c>
      <c r="D82" s="17">
        <v>240</v>
      </c>
      <c r="E82" s="20" t="s">
        <v>21</v>
      </c>
      <c r="F82" s="21">
        <v>600</v>
      </c>
      <c r="G82" s="21">
        <v>0</v>
      </c>
    </row>
    <row r="83" spans="1:7" ht="14.25" x14ac:dyDescent="0.2">
      <c r="A83" s="14">
        <v>10</v>
      </c>
      <c r="B83" s="14"/>
      <c r="C83" s="28"/>
      <c r="D83" s="29"/>
      <c r="E83" s="18" t="s">
        <v>46</v>
      </c>
      <c r="F83" s="19">
        <f t="shared" ref="F83:G86" si="4">F84</f>
        <v>1400</v>
      </c>
      <c r="G83" s="19">
        <f t="shared" si="4"/>
        <v>0</v>
      </c>
    </row>
    <row r="84" spans="1:7" ht="15" x14ac:dyDescent="0.2">
      <c r="A84" s="15">
        <v>10</v>
      </c>
      <c r="B84" s="15">
        <v>1</v>
      </c>
      <c r="C84" s="16"/>
      <c r="D84" s="17"/>
      <c r="E84" s="20" t="s">
        <v>47</v>
      </c>
      <c r="F84" s="21">
        <f t="shared" si="4"/>
        <v>1400</v>
      </c>
      <c r="G84" s="21">
        <f t="shared" si="4"/>
        <v>0</v>
      </c>
    </row>
    <row r="85" spans="1:7" ht="15" x14ac:dyDescent="0.2">
      <c r="A85" s="15">
        <v>10</v>
      </c>
      <c r="B85" s="15">
        <v>1</v>
      </c>
      <c r="C85" s="16">
        <v>9900000000</v>
      </c>
      <c r="D85" s="17"/>
      <c r="E85" s="20" t="s">
        <v>35</v>
      </c>
      <c r="F85" s="21">
        <f t="shared" si="4"/>
        <v>1400</v>
      </c>
      <c r="G85" s="21">
        <f t="shared" si="4"/>
        <v>0</v>
      </c>
    </row>
    <row r="86" spans="1:7" ht="15" x14ac:dyDescent="0.2">
      <c r="A86" s="15">
        <v>10</v>
      </c>
      <c r="B86" s="15">
        <v>1</v>
      </c>
      <c r="C86" s="16">
        <v>9900000000</v>
      </c>
      <c r="D86" s="17">
        <v>300</v>
      </c>
      <c r="E86" s="20" t="s">
        <v>48</v>
      </c>
      <c r="F86" s="21">
        <f t="shared" si="4"/>
        <v>1400</v>
      </c>
      <c r="G86" s="21">
        <f t="shared" si="4"/>
        <v>0</v>
      </c>
    </row>
    <row r="87" spans="1:7" ht="30" x14ac:dyDescent="0.2">
      <c r="A87" s="15">
        <v>10</v>
      </c>
      <c r="B87" s="15">
        <v>1</v>
      </c>
      <c r="C87" s="16">
        <v>9900000000</v>
      </c>
      <c r="D87" s="17">
        <v>320</v>
      </c>
      <c r="E87" s="20" t="s">
        <v>49</v>
      </c>
      <c r="F87" s="21">
        <v>1400</v>
      </c>
      <c r="G87" s="21">
        <f>G88</f>
        <v>0</v>
      </c>
    </row>
    <row r="88" spans="1:7" ht="14.25" x14ac:dyDescent="0.2">
      <c r="A88" s="14">
        <v>11</v>
      </c>
      <c r="B88" s="14" t="s">
        <v>12</v>
      </c>
      <c r="C88" s="28" t="s">
        <v>12</v>
      </c>
      <c r="D88" s="29" t="s">
        <v>12</v>
      </c>
      <c r="E88" s="18" t="s">
        <v>50</v>
      </c>
      <c r="F88" s="19">
        <f>F89</f>
        <v>4100</v>
      </c>
      <c r="G88" s="19">
        <v>0</v>
      </c>
    </row>
    <row r="89" spans="1:7" ht="15" x14ac:dyDescent="0.2">
      <c r="A89" s="15">
        <v>11</v>
      </c>
      <c r="B89" s="15">
        <v>1</v>
      </c>
      <c r="C89" s="16" t="s">
        <v>12</v>
      </c>
      <c r="D89" s="17" t="s">
        <v>12</v>
      </c>
      <c r="E89" s="20" t="s">
        <v>51</v>
      </c>
      <c r="F89" s="21">
        <f>F90</f>
        <v>4100</v>
      </c>
      <c r="G89" s="21">
        <v>0</v>
      </c>
    </row>
    <row r="90" spans="1:7" ht="15" x14ac:dyDescent="0.2">
      <c r="A90" s="15">
        <v>11</v>
      </c>
      <c r="B90" s="15">
        <v>1</v>
      </c>
      <c r="C90" s="16" t="s">
        <v>15</v>
      </c>
      <c r="D90" s="17" t="s">
        <v>12</v>
      </c>
      <c r="E90" s="22" t="s">
        <v>16</v>
      </c>
      <c r="F90" s="21">
        <f>F91+F95+F93</f>
        <v>4100</v>
      </c>
      <c r="G90" s="21">
        <v>0</v>
      </c>
    </row>
    <row r="91" spans="1:7" ht="30" x14ac:dyDescent="0.2">
      <c r="A91" s="15">
        <v>11</v>
      </c>
      <c r="B91" s="15">
        <v>1</v>
      </c>
      <c r="C91" s="16" t="s">
        <v>15</v>
      </c>
      <c r="D91" s="17">
        <v>200</v>
      </c>
      <c r="E91" s="20" t="s">
        <v>20</v>
      </c>
      <c r="F91" s="21">
        <f>F92</f>
        <v>3000</v>
      </c>
      <c r="G91" s="21">
        <v>0</v>
      </c>
    </row>
    <row r="92" spans="1:7" ht="30" x14ac:dyDescent="0.2">
      <c r="A92" s="15">
        <v>11</v>
      </c>
      <c r="B92" s="15">
        <v>1</v>
      </c>
      <c r="C92" s="16" t="s">
        <v>15</v>
      </c>
      <c r="D92" s="17">
        <v>240</v>
      </c>
      <c r="E92" s="22" t="s">
        <v>21</v>
      </c>
      <c r="F92" s="21">
        <v>3000</v>
      </c>
      <c r="G92" s="21">
        <v>0</v>
      </c>
    </row>
    <row r="93" spans="1:7" ht="30" x14ac:dyDescent="0.2">
      <c r="A93" s="15">
        <v>11</v>
      </c>
      <c r="B93" s="15">
        <v>1</v>
      </c>
      <c r="C93" s="16">
        <v>9900000000</v>
      </c>
      <c r="D93" s="17">
        <v>600</v>
      </c>
      <c r="E93" s="22" t="s">
        <v>26</v>
      </c>
      <c r="F93" s="21">
        <f>F94</f>
        <v>200</v>
      </c>
      <c r="G93" s="21">
        <v>0</v>
      </c>
    </row>
    <row r="94" spans="1:7" ht="30" x14ac:dyDescent="0.2">
      <c r="A94" s="15">
        <v>11</v>
      </c>
      <c r="B94" s="15">
        <v>1</v>
      </c>
      <c r="C94" s="16">
        <v>9900000000</v>
      </c>
      <c r="D94" s="17">
        <v>630</v>
      </c>
      <c r="E94" s="22" t="s">
        <v>52</v>
      </c>
      <c r="F94" s="21">
        <f>400-200</f>
        <v>200</v>
      </c>
      <c r="G94" s="21">
        <v>0</v>
      </c>
    </row>
    <row r="95" spans="1:7" ht="15" x14ac:dyDescent="0.2">
      <c r="A95" s="15">
        <v>11</v>
      </c>
      <c r="B95" s="15">
        <v>1</v>
      </c>
      <c r="C95" s="16" t="s">
        <v>15</v>
      </c>
      <c r="D95" s="17">
        <v>800</v>
      </c>
      <c r="E95" s="22" t="s">
        <v>23</v>
      </c>
      <c r="F95" s="30">
        <f>F96</f>
        <v>900</v>
      </c>
      <c r="G95" s="21">
        <v>0</v>
      </c>
    </row>
    <row r="96" spans="1:7" ht="45" x14ac:dyDescent="0.2">
      <c r="A96" s="15">
        <v>11</v>
      </c>
      <c r="B96" s="15">
        <v>1</v>
      </c>
      <c r="C96" s="16" t="s">
        <v>15</v>
      </c>
      <c r="D96" s="17">
        <v>810</v>
      </c>
      <c r="E96" s="22" t="s">
        <v>53</v>
      </c>
      <c r="F96" s="30">
        <f>700+200</f>
        <v>900</v>
      </c>
      <c r="G96" s="21">
        <v>0</v>
      </c>
    </row>
    <row r="97" spans="1:7" s="8" customFormat="1" ht="15" x14ac:dyDescent="0.2">
      <c r="A97" s="31"/>
      <c r="B97" s="31"/>
      <c r="C97" s="32"/>
      <c r="D97" s="33"/>
      <c r="E97" s="34" t="s">
        <v>54</v>
      </c>
      <c r="F97" s="35">
        <f>F10+F34+F39+F44+F52+F69+F78+F83+F88</f>
        <v>578328.39999999991</v>
      </c>
      <c r="G97" s="35">
        <f>G88+G83+G78+G69+G52+G44+G39+G34+G10</f>
        <v>103448.9</v>
      </c>
    </row>
    <row r="98" spans="1:7" ht="15" x14ac:dyDescent="0.25">
      <c r="A98" s="4"/>
      <c r="B98" s="4"/>
      <c r="C98" s="4"/>
      <c r="D98" s="4"/>
      <c r="E98" s="4"/>
      <c r="F98" s="1"/>
      <c r="G98" s="1"/>
    </row>
    <row r="99" spans="1:7" ht="14.25" x14ac:dyDescent="0.2">
      <c r="A99" s="4"/>
      <c r="B99" s="4"/>
      <c r="C99" s="4"/>
      <c r="D99" s="4"/>
      <c r="E99" s="3"/>
      <c r="F99" s="2"/>
      <c r="G99" s="2"/>
    </row>
    <row r="100" spans="1:7" ht="15" x14ac:dyDescent="0.25">
      <c r="A100" s="4"/>
      <c r="B100" s="4"/>
      <c r="C100" s="4"/>
      <c r="D100" s="4"/>
      <c r="E100" s="4"/>
      <c r="F100" s="1"/>
      <c r="G100" s="1"/>
    </row>
  </sheetData>
  <mergeCells count="6">
    <mergeCell ref="A1:G1"/>
    <mergeCell ref="E2:G2"/>
    <mergeCell ref="A5:G5"/>
    <mergeCell ref="A7:D7"/>
    <mergeCell ref="F7:G7"/>
    <mergeCell ref="E7:E8"/>
  </mergeCells>
  <pageMargins left="0.59027799999999997" right="0.39374999999999999" top="0.59027799999999997" bottom="0.59027799999999997" header="0.27569399999999999" footer="0.27569399999999999"/>
  <pageSetup paperSize="9" scale="67" fitToHeight="0" orientation="portrait" r:id="rId1"/>
  <headerFooter>
    <oddHeader>&amp;L&amp;P</oddHeader>
  </headerFooter>
  <extLst>
    <ext uri="smNativeData">
      <pm:sheetPrefs xmlns:pm="smNativeData" day="169985788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Маркова Наталья Валериевна</dc:creator>
  <cp:keywords/>
  <dc:description/>
  <cp:lastModifiedBy>Игнатова Антонина Ивановна</cp:lastModifiedBy>
  <cp:revision>0</cp:revision>
  <cp:lastPrinted>2024-08-21T11:14:33Z</cp:lastPrinted>
  <dcterms:created xsi:type="dcterms:W3CDTF">2016-08-23T06:46:39Z</dcterms:created>
  <dcterms:modified xsi:type="dcterms:W3CDTF">2024-08-21T11:14:36Z</dcterms:modified>
</cp:coreProperties>
</file>