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0" windowWidth="17400" windowHeight="11235" tabRatio="392"/>
  </bookViews>
  <sheets>
    <sheet name="2019" sheetId="2" r:id="rId1"/>
  </sheets>
  <definedNames>
    <definedName name="_xlnm._FilterDatabase" localSheetId="0" hidden="1">'2019'!$A$10:$IB$99</definedName>
  </definedNames>
  <calcPr calcId="145621"/>
</workbook>
</file>

<file path=xl/calcChain.xml><?xml version="1.0" encoding="utf-8"?>
<calcChain xmlns="http://schemas.openxmlformats.org/spreadsheetml/2006/main">
  <c r="G32" i="2" l="1"/>
  <c r="G66" i="2"/>
  <c r="H47" i="2" l="1"/>
  <c r="H66" i="2" l="1"/>
  <c r="G53" i="2"/>
  <c r="G33" i="2" l="1"/>
  <c r="G50" i="2" l="1"/>
  <c r="H52" i="2" l="1"/>
  <c r="H51" i="2" s="1"/>
  <c r="G52" i="2"/>
  <c r="G51" i="2" s="1"/>
  <c r="G20" i="2" l="1"/>
  <c r="G70" i="2" l="1"/>
  <c r="G96" i="2" l="1"/>
  <c r="G98" i="2"/>
  <c r="G58" i="2" l="1"/>
  <c r="G60" i="2"/>
  <c r="G35" i="2" l="1"/>
  <c r="G45" i="2" l="1"/>
  <c r="G68" i="2" l="1"/>
  <c r="G64" i="2" s="1"/>
  <c r="H69" i="2" l="1"/>
  <c r="G69" i="2"/>
  <c r="G59" i="2" l="1"/>
  <c r="G16" i="2" l="1"/>
  <c r="G75" i="2" l="1"/>
  <c r="G30" i="2" l="1"/>
  <c r="G22" i="2"/>
  <c r="G74" i="2" l="1"/>
  <c r="G73" i="2" s="1"/>
  <c r="G72" i="2" s="1"/>
  <c r="G62" i="2"/>
  <c r="G61" i="2" s="1"/>
  <c r="G49" i="2"/>
  <c r="H15" i="2" l="1"/>
  <c r="H14" i="2" s="1"/>
  <c r="H13" i="2" s="1"/>
  <c r="G15" i="2"/>
  <c r="G14" i="2" s="1"/>
  <c r="G13" i="2" s="1"/>
  <c r="H18" i="2" l="1"/>
  <c r="H28" i="2"/>
  <c r="G44" i="2" l="1"/>
  <c r="H67" i="2" l="1"/>
  <c r="G67" i="2"/>
  <c r="G18" i="2"/>
  <c r="G57" i="2" l="1"/>
  <c r="G88" i="2"/>
  <c r="G87" i="2" s="1"/>
  <c r="G86" i="2" s="1"/>
  <c r="G85" i="2" s="1"/>
  <c r="G95" i="2"/>
  <c r="H65" i="2"/>
  <c r="H57" i="2"/>
  <c r="H56" i="2" s="1"/>
  <c r="G56" i="2" l="1"/>
  <c r="G55" i="2" s="1"/>
  <c r="G65" i="2"/>
  <c r="G48" i="2" l="1"/>
  <c r="G47" i="2" s="1"/>
  <c r="G46" i="2" s="1"/>
  <c r="G83" i="2" l="1"/>
  <c r="G82" i="2" s="1"/>
  <c r="G81" i="2" s="1"/>
  <c r="G80" i="2" s="1"/>
  <c r="G78" i="2"/>
  <c r="G77" i="2" s="1"/>
  <c r="G39" i="2" l="1"/>
  <c r="G38" i="2" s="1"/>
  <c r="G37" i="2" s="1"/>
  <c r="G36" i="2" s="1"/>
  <c r="H64" i="2" l="1"/>
  <c r="H55" i="2" s="1"/>
  <c r="H49" i="2"/>
  <c r="G29" i="2" l="1"/>
  <c r="H41" i="2" l="1"/>
  <c r="G19" i="2" l="1"/>
  <c r="G93" i="2"/>
  <c r="G31" i="2"/>
  <c r="G28" i="2" s="1"/>
  <c r="H21" i="2"/>
  <c r="G54" i="2" l="1"/>
  <c r="H54" i="2" l="1"/>
  <c r="G97" i="2"/>
  <c r="G92" i="2" l="1"/>
  <c r="G91" i="2" s="1"/>
  <c r="G90" i="2" s="1"/>
  <c r="G43" i="2"/>
  <c r="G42" i="2" s="1"/>
  <c r="G41" i="2" s="1"/>
  <c r="G27" i="2"/>
  <c r="G76" i="2" l="1"/>
  <c r="G71" i="2" s="1"/>
  <c r="H46" i="2" l="1"/>
  <c r="H19" i="2" l="1"/>
  <c r="H17" i="2" l="1"/>
  <c r="H12" i="2" l="1"/>
  <c r="H99" i="2" s="1"/>
  <c r="H11" i="2" s="1"/>
  <c r="G21" i="2" l="1"/>
  <c r="G17" i="2" s="1"/>
  <c r="G12" i="2" l="1"/>
  <c r="G99" i="2" s="1"/>
  <c r="G11" i="2" s="1"/>
</calcChain>
</file>

<file path=xl/sharedStrings.xml><?xml version="1.0" encoding="utf-8"?>
<sst xmlns="http://schemas.openxmlformats.org/spreadsheetml/2006/main" count="192" uniqueCount="61">
  <si>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</si>
  <si>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</si>
  <si>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</si>
  <si>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</si>
  <si>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</si>
  <si>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</si>
  <si>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</si>
  <si>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</si>
  <si>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</si>
  <si>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</si>
  <si>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</si>
  <si>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</si>
  <si>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</si>
  <si>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</si>
  <si>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</si>
  <si>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</si>
  <si>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</si>
  <si>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</si>
  <si>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</si>
  <si>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</si>
  <si>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Уплата налогов, сборов и иных платежей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</si>
  <si>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</si>
  <si>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</si>
  <si>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</si>
  <si>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</si>
  <si>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</si>
  <si>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</si>
  <si>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</si>
  <si>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раз-дел</t>
  </si>
  <si>
    <t>Сумма</t>
  </si>
  <si>
    <t>Коды классификации расходов бюджета</t>
  </si>
  <si>
    <t>Код главно-го распо-ряди-теля средств бюдже-та</t>
  </si>
  <si>
    <t>Закупка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</si>
  <si>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</si>
  <si>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</si>
  <si>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Непрограммные направления деятельности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</si>
  <si>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</si>
  <si>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</si>
  <si>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</si>
  <si>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</si>
  <si>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 xml:space="preserve">                                                                                                                к Решению Совета депутатов Промышленного 
                                                                                                                внутригородского района городского округа Самара</t>
  </si>
  <si>
    <t>Администрация Промышленного внутригородского района городского округа Самара</t>
  </si>
  <si>
    <t>Субсидии бюджетным учреждениям</t>
  </si>
  <si>
    <t>К100000000</t>
  </si>
  <si>
    <t>тыс. рублей</t>
  </si>
  <si>
    <t>Субсидии некоммерческим организациям (за исключением государственных (муниципальных) учреждений)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</si>
  <si>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</si>
  <si>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</si>
  <si>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</si>
  <si>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</si>
  <si>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</si>
  <si>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К200000000</t>
  </si>
  <si>
    <t>Резервные фонды</t>
  </si>
  <si>
    <t>Резервные средства</t>
  </si>
  <si>
    <t>Ведомственная структура расходов бюджета Промышленного внутригородского района городского округа Самара Самарской области на 2024 год</t>
  </si>
  <si>
    <t>2024 год - всего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</si>
  <si>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</si>
  <si>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Исполнение судебных актов</t>
  </si>
  <si>
    <t>Муниципальная программа "Комфортная городская среда" на 2018-2030 годы</t>
  </si>
  <si>
    <t xml:space="preserve">                                                                                                                Приложение 3</t>
  </si>
  <si>
    <t xml:space="preserve">                                                                                                                от " 31 " июля 2024 г. № 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</si>
</sst>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_ ;[Red]\-#,##0.0\ "/>
    <numFmt numFmtId="170" formatCode="#,##0.0;\-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1" applyFont="1" applyProtection="1">
      <protection hidden="1"/>
    </xf>
    <xf numFmtId="0" fontId="3" fillId="0" borderId="0" xfId="1" applyFont="1"/>
    <xf numFmtId="0" fontId="4" fillId="0" borderId="0" xfId="1" applyNumberFormat="1" applyFont="1" applyFill="1" applyAlignment="1" applyProtection="1">
      <alignment horizontal="right"/>
      <protection hidden="1"/>
    </xf>
    <xf numFmtId="0" fontId="5" fillId="0" borderId="0" xfId="0" applyFont="1" applyAlignment="1">
      <alignment horizontal="right"/>
    </xf>
    <xf numFmtId="0" fontId="4" fillId="0" borderId="0" xfId="1" applyFont="1" applyFill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2" borderId="0" xfId="1" applyFont="1" applyFill="1" applyProtection="1">
      <protection hidden="1"/>
    </xf>
    <xf numFmtId="0" fontId="9" fillId="0" borderId="0" xfId="1" applyFont="1" applyFill="1" applyProtection="1">
      <protection hidden="1"/>
    </xf>
    <xf numFmtId="0" fontId="9" fillId="0" borderId="0" xfId="1" applyNumberFormat="1" applyFont="1" applyFill="1" applyAlignment="1" applyProtection="1">
      <protection hidden="1"/>
    </xf>
    <xf numFmtId="0" fontId="9" fillId="2" borderId="0" xfId="1" applyFont="1" applyFill="1" applyProtection="1"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/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10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4" xfId="1" applyNumberFormat="1" applyFont="1" applyFill="1" applyBorder="1" applyAlignment="1" applyProtection="1">
      <alignment vertical="center" wrapText="1"/>
      <protection hidden="1"/>
    </xf>
    <xf numFmtId="168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4" xfId="1" applyNumberFormat="1" applyFont="1" applyFill="1" applyBorder="1" applyAlignment="1" applyProtection="1">
      <alignment vertical="top" wrapText="1"/>
      <protection hidden="1"/>
    </xf>
    <xf numFmtId="0" fontId="3" fillId="0" borderId="0" xfId="1" applyFont="1" applyFill="1"/>
    <xf numFmtId="169" fontId="3" fillId="0" borderId="0" xfId="1" applyNumberFormat="1" applyFont="1" applyFill="1"/>
    <xf numFmtId="0" fontId="11" fillId="0" borderId="0" xfId="1" applyFont="1" applyFill="1"/>
    <xf numFmtId="169" fontId="11" fillId="0" borderId="0" xfId="1" applyNumberFormat="1" applyFont="1" applyFill="1"/>
    <xf numFmtId="0" fontId="8" fillId="0" borderId="1" xfId="1" applyFont="1" applyFill="1" applyBorder="1" applyAlignment="1" applyProtection="1">
      <protection hidden="1"/>
    </xf>
    <xf numFmtId="0" fontId="8" fillId="0" borderId="4" xfId="1" applyFont="1" applyFill="1" applyBorder="1" applyAlignment="1" applyProtection="1">
      <protection hidden="1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8" fillId="0" borderId="4" xfId="1" applyFont="1" applyFill="1" applyBorder="1" applyAlignment="1" applyProtection="1">
      <alignment horizontal="center" vertical="center"/>
      <protection hidden="1"/>
    </xf>
    <xf numFmtId="165" fontId="12" fillId="2" borderId="1" xfId="1" applyNumberFormat="1" applyFont="1" applyFill="1" applyBorder="1" applyAlignment="1" applyProtection="1">
      <alignment vertical="center"/>
      <protection hidden="1"/>
    </xf>
    <xf numFmtId="0" fontId="2" fillId="0" borderId="0" xfId="1" applyFont="1" applyFill="1" applyAlignment="1" applyProtection="1">
      <protection hidden="1"/>
    </xf>
    <xf numFmtId="0" fontId="2" fillId="2" borderId="0" xfId="1" applyFont="1" applyFill="1" applyAlignment="1" applyProtection="1">
      <protection hidden="1"/>
    </xf>
    <xf numFmtId="0" fontId="10" fillId="0" borderId="0" xfId="1" applyNumberFormat="1" applyFont="1" applyFill="1" applyAlignment="1" applyProtection="1">
      <protection hidden="1"/>
    </xf>
    <xf numFmtId="164" fontId="10" fillId="0" borderId="0" xfId="1" applyNumberFormat="1" applyFont="1" applyFill="1" applyAlignment="1" applyProtection="1">
      <protection hidden="1"/>
    </xf>
    <xf numFmtId="164" fontId="10" fillId="2" borderId="0" xfId="1" applyNumberFormat="1" applyFont="1" applyFill="1" applyAlignment="1" applyProtection="1">
      <protection hidden="1"/>
    </xf>
    <xf numFmtId="0" fontId="3" fillId="2" borderId="0" xfId="1" applyFont="1" applyFill="1"/>
    <xf numFmtId="0" fontId="2" fillId="2" borderId="4" xfId="1" applyNumberFormat="1" applyFont="1" applyFill="1" applyBorder="1" applyAlignment="1" applyProtection="1">
      <alignment vertical="center" wrapText="1"/>
      <protection hidden="1"/>
    </xf>
    <xf numFmtId="0" fontId="2" fillId="2" borderId="1" xfId="1" applyNumberFormat="1" applyFont="1" applyFill="1" applyBorder="1" applyAlignment="1" applyProtection="1">
      <alignment horizontal="center" vertical="center"/>
      <protection hidden="1"/>
    </xf>
    <xf numFmtId="168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" applyNumberFormat="1" applyFont="1" applyFill="1" applyBorder="1" applyAlignment="1" applyProtection="1">
      <alignment vertical="top" wrapText="1"/>
      <protection hidden="1"/>
    </xf>
    <xf numFmtId="0" fontId="4" fillId="2" borderId="0" xfId="0" applyFont="1" applyFill="1" applyAlignment="1">
      <alignment horizontal="right"/>
    </xf>
    <xf numFmtId="170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5" fillId="0" borderId="0" xfId="0" applyFont="1" applyAlignment="1">
      <alignment horizontal="right"/>
    </xf>
    <xf numFmtId="0" fontId="4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 applyAlignment="1" applyProtection="1">
      <protection hidden="1"/>
    </xf>
    <xf numFmtId="0" fontId="7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GridLines="0" tabSelected="1" view="pageBreakPreview" zoomScaleNormal="100" zoomScaleSheetLayoutView="100" workbookViewId="0">
      <selection activeCell="A4" sqref="A4"/>
    </sheetView>
  </sheetViews>
  <sheetFormatPr defaultColWidth="9.140625" defaultRowHeight="12.75" x14ac:dyDescent="0.2"/>
  <cols>
    <col min="1" max="1" width="64.28515625" style="2" customWidth="1"/>
    <col min="2" max="2" width="8.85546875" style="2" customWidth="1"/>
    <col min="3" max="3" width="7.140625" style="2" customWidth="1"/>
    <col min="4" max="4" width="8.28515625" style="2" customWidth="1"/>
    <col min="5" max="5" width="14.28515625" style="2" customWidth="1"/>
    <col min="6" max="6" width="10" style="2" customWidth="1"/>
    <col min="7" max="7" width="14.28515625" style="45" customWidth="1"/>
    <col min="8" max="8" width="12.85546875" style="45" customWidth="1"/>
    <col min="9" max="236" width="9.140625" style="2" customWidth="1"/>
    <col min="237" max="16384" width="9.140625" style="2"/>
  </cols>
  <sheetData>
    <row r="1" spans="1:8" ht="18.75" x14ac:dyDescent="0.3">
      <c r="A1" s="54" t="s">
        <v>59</v>
      </c>
      <c r="B1" s="55"/>
      <c r="C1" s="55"/>
      <c r="D1" s="55"/>
      <c r="E1" s="55"/>
      <c r="F1" s="55"/>
      <c r="G1" s="55"/>
      <c r="H1" s="55"/>
    </row>
    <row r="2" spans="1:8" ht="18.75" x14ac:dyDescent="0.3">
      <c r="A2" s="56" t="s">
        <v>40</v>
      </c>
      <c r="B2" s="55"/>
      <c r="C2" s="55"/>
      <c r="D2" s="55"/>
      <c r="E2" s="55"/>
      <c r="F2" s="55"/>
      <c r="G2" s="55"/>
      <c r="H2" s="55"/>
    </row>
    <row r="3" spans="1:8" ht="18.75" x14ac:dyDescent="0.3">
      <c r="A3" s="57" t="s">
        <v>60</v>
      </c>
      <c r="B3" s="55"/>
      <c r="C3" s="55"/>
      <c r="D3" s="55"/>
      <c r="E3" s="55"/>
      <c r="F3" s="55"/>
      <c r="G3" s="55"/>
      <c r="H3" s="55"/>
    </row>
    <row r="4" spans="1:8" ht="18.75" x14ac:dyDescent="0.3">
      <c r="A4" s="3"/>
      <c r="B4" s="4"/>
      <c r="C4" s="4"/>
      <c r="D4" s="4"/>
      <c r="E4" s="4"/>
      <c r="F4" s="4"/>
      <c r="G4" s="52"/>
      <c r="H4" s="52"/>
    </row>
    <row r="5" spans="1:8" ht="18.75" x14ac:dyDescent="0.3">
      <c r="A5" s="5"/>
      <c r="B5" s="62"/>
      <c r="C5" s="63"/>
      <c r="D5" s="63"/>
      <c r="E5" s="6"/>
      <c r="F5" s="5"/>
      <c r="G5" s="7"/>
      <c r="H5" s="7"/>
    </row>
    <row r="6" spans="1:8" ht="38.25" customHeight="1" x14ac:dyDescent="0.2">
      <c r="A6" s="61" t="s">
        <v>54</v>
      </c>
      <c r="B6" s="61"/>
      <c r="C6" s="61"/>
      <c r="D6" s="61"/>
      <c r="E6" s="61"/>
      <c r="F6" s="61"/>
      <c r="G6" s="61"/>
      <c r="H6" s="61"/>
    </row>
    <row r="7" spans="1:8" ht="16.5" x14ac:dyDescent="0.25">
      <c r="A7" s="8"/>
      <c r="B7" s="8"/>
      <c r="C7" s="9"/>
      <c r="D7" s="9"/>
      <c r="E7" s="9"/>
      <c r="F7" s="8"/>
      <c r="G7" s="10"/>
      <c r="H7" s="10" t="s">
        <v>44</v>
      </c>
    </row>
    <row r="8" spans="1:8" ht="16.5" x14ac:dyDescent="0.2">
      <c r="A8" s="58" t="s">
        <v>46</v>
      </c>
      <c r="B8" s="58" t="s">
        <v>31</v>
      </c>
      <c r="C8" s="60" t="s">
        <v>30</v>
      </c>
      <c r="D8" s="60"/>
      <c r="E8" s="60"/>
      <c r="F8" s="60"/>
      <c r="G8" s="59" t="s">
        <v>29</v>
      </c>
      <c r="H8" s="59"/>
    </row>
    <row r="9" spans="1:8" ht="99" x14ac:dyDescent="0.2">
      <c r="A9" s="58"/>
      <c r="B9" s="58"/>
      <c r="C9" s="12" t="s">
        <v>28</v>
      </c>
      <c r="D9" s="13" t="s">
        <v>27</v>
      </c>
      <c r="E9" s="12" t="s">
        <v>26</v>
      </c>
      <c r="F9" s="13" t="s">
        <v>25</v>
      </c>
      <c r="G9" s="14" t="s">
        <v>55</v>
      </c>
      <c r="H9" s="14" t="s">
        <v>24</v>
      </c>
    </row>
    <row r="10" spans="1:8" ht="16.5" x14ac:dyDescent="0.2">
      <c r="A10" s="15">
        <v>1</v>
      </c>
      <c r="B10" s="16">
        <v>2</v>
      </c>
      <c r="C10" s="17">
        <v>3</v>
      </c>
      <c r="D10" s="17">
        <v>4</v>
      </c>
      <c r="E10" s="11">
        <v>5</v>
      </c>
      <c r="F10" s="18">
        <v>6</v>
      </c>
      <c r="G10" s="14">
        <v>7</v>
      </c>
      <c r="H10" s="14">
        <v>8</v>
      </c>
    </row>
    <row r="11" spans="1:8" ht="28.5" x14ac:dyDescent="0.2">
      <c r="A11" s="19" t="s">
        <v>41</v>
      </c>
      <c r="B11" s="20">
        <v>942</v>
      </c>
      <c r="C11" s="21"/>
      <c r="D11" s="22"/>
      <c r="E11" s="23"/>
      <c r="F11" s="21"/>
      <c r="G11" s="24">
        <f>G99</f>
        <v>573328.39999999991</v>
      </c>
      <c r="H11" s="24">
        <f t="shared" ref="H11" si="0">H99</f>
        <v>103448.9</v>
      </c>
    </row>
    <row r="12" spans="1:8" ht="15" x14ac:dyDescent="0.2">
      <c r="A12" s="25" t="s">
        <v>23</v>
      </c>
      <c r="B12" s="20">
        <v>942</v>
      </c>
      <c r="C12" s="26">
        <v>1</v>
      </c>
      <c r="D12" s="26" t="s">
        <v>3</v>
      </c>
      <c r="E12" s="27" t="s">
        <v>3</v>
      </c>
      <c r="F12" s="28" t="s">
        <v>3</v>
      </c>
      <c r="G12" s="29">
        <f>G17+G27+G13+G23</f>
        <v>249420</v>
      </c>
      <c r="H12" s="29">
        <f>H17+H27+H13</f>
        <v>2956</v>
      </c>
    </row>
    <row r="13" spans="1:8" ht="30" x14ac:dyDescent="0.2">
      <c r="A13" s="25" t="s">
        <v>49</v>
      </c>
      <c r="B13" s="20">
        <v>942</v>
      </c>
      <c r="C13" s="26">
        <v>1</v>
      </c>
      <c r="D13" s="26">
        <v>2</v>
      </c>
      <c r="E13" s="27"/>
      <c r="F13" s="28"/>
      <c r="G13" s="29">
        <f t="shared" ref="G13:H15" si="1">G14</f>
        <v>3608</v>
      </c>
      <c r="H13" s="29">
        <f t="shared" si="1"/>
        <v>0</v>
      </c>
    </row>
    <row r="14" spans="1:8" ht="15" x14ac:dyDescent="0.2">
      <c r="A14" s="25" t="s">
        <v>4</v>
      </c>
      <c r="B14" s="20">
        <v>942</v>
      </c>
      <c r="C14" s="26">
        <v>1</v>
      </c>
      <c r="D14" s="26">
        <v>2</v>
      </c>
      <c r="E14" s="27" t="s">
        <v>1</v>
      </c>
      <c r="F14" s="28"/>
      <c r="G14" s="29">
        <f t="shared" si="1"/>
        <v>3608</v>
      </c>
      <c r="H14" s="29">
        <f t="shared" si="1"/>
        <v>0</v>
      </c>
    </row>
    <row r="15" spans="1:8" ht="60" x14ac:dyDescent="0.2">
      <c r="A15" s="30" t="s">
        <v>22</v>
      </c>
      <c r="B15" s="20">
        <v>942</v>
      </c>
      <c r="C15" s="26">
        <v>1</v>
      </c>
      <c r="D15" s="26">
        <v>2</v>
      </c>
      <c r="E15" s="27" t="s">
        <v>1</v>
      </c>
      <c r="F15" s="28">
        <v>100</v>
      </c>
      <c r="G15" s="29">
        <f t="shared" si="1"/>
        <v>3608</v>
      </c>
      <c r="H15" s="29">
        <f t="shared" si="1"/>
        <v>0</v>
      </c>
    </row>
    <row r="16" spans="1:8" ht="30" x14ac:dyDescent="0.2">
      <c r="A16" s="25" t="s">
        <v>21</v>
      </c>
      <c r="B16" s="20">
        <v>942</v>
      </c>
      <c r="C16" s="26">
        <v>1</v>
      </c>
      <c r="D16" s="26">
        <v>2</v>
      </c>
      <c r="E16" s="27" t="s">
        <v>1</v>
      </c>
      <c r="F16" s="28">
        <v>120</v>
      </c>
      <c r="G16" s="29">
        <f>2771.1+836.9</f>
        <v>3608</v>
      </c>
      <c r="H16" s="29">
        <v>0</v>
      </c>
    </row>
    <row r="17" spans="1:11" ht="45" x14ac:dyDescent="0.2">
      <c r="A17" s="30" t="s">
        <v>56</v>
      </c>
      <c r="B17" s="20">
        <v>942</v>
      </c>
      <c r="C17" s="26">
        <v>1</v>
      </c>
      <c r="D17" s="26">
        <v>4</v>
      </c>
      <c r="E17" s="27" t="s">
        <v>3</v>
      </c>
      <c r="F17" s="28" t="s">
        <v>3</v>
      </c>
      <c r="G17" s="29">
        <f>G18</f>
        <v>88456.900000000009</v>
      </c>
      <c r="H17" s="29">
        <f>H18</f>
        <v>2956</v>
      </c>
    </row>
    <row r="18" spans="1:11" ht="15" x14ac:dyDescent="0.2">
      <c r="A18" s="25" t="s">
        <v>4</v>
      </c>
      <c r="B18" s="20">
        <v>942</v>
      </c>
      <c r="C18" s="26">
        <v>1</v>
      </c>
      <c r="D18" s="26">
        <v>4</v>
      </c>
      <c r="E18" s="27" t="s">
        <v>1</v>
      </c>
      <c r="F18" s="28" t="s">
        <v>3</v>
      </c>
      <c r="G18" s="29">
        <f>G20+G22</f>
        <v>88456.900000000009</v>
      </c>
      <c r="H18" s="29">
        <f>H20+H22</f>
        <v>2956</v>
      </c>
    </row>
    <row r="19" spans="1:11" ht="60" x14ac:dyDescent="0.2">
      <c r="A19" s="30" t="s">
        <v>22</v>
      </c>
      <c r="B19" s="20">
        <v>942</v>
      </c>
      <c r="C19" s="26">
        <v>1</v>
      </c>
      <c r="D19" s="26">
        <v>4</v>
      </c>
      <c r="E19" s="27" t="s">
        <v>1</v>
      </c>
      <c r="F19" s="28">
        <v>100</v>
      </c>
      <c r="G19" s="29">
        <f>G20</f>
        <v>87816.400000000009</v>
      </c>
      <c r="H19" s="29">
        <f>H20</f>
        <v>2956</v>
      </c>
    </row>
    <row r="20" spans="1:11" ht="30" x14ac:dyDescent="0.2">
      <c r="A20" s="25" t="s">
        <v>21</v>
      </c>
      <c r="B20" s="20">
        <v>942</v>
      </c>
      <c r="C20" s="26">
        <v>1</v>
      </c>
      <c r="D20" s="26">
        <v>4</v>
      </c>
      <c r="E20" s="27" t="s">
        <v>1</v>
      </c>
      <c r="F20" s="28">
        <v>120</v>
      </c>
      <c r="G20" s="29">
        <f>63875.1+19240.5+384.3+2956+942.5+321+97</f>
        <v>87816.400000000009</v>
      </c>
      <c r="H20" s="29">
        <v>2956</v>
      </c>
    </row>
    <row r="21" spans="1:11" ht="30" x14ac:dyDescent="0.2">
      <c r="A21" s="30" t="s">
        <v>32</v>
      </c>
      <c r="B21" s="20">
        <v>942</v>
      </c>
      <c r="C21" s="26">
        <v>1</v>
      </c>
      <c r="D21" s="26">
        <v>4</v>
      </c>
      <c r="E21" s="27" t="s">
        <v>1</v>
      </c>
      <c r="F21" s="28">
        <v>200</v>
      </c>
      <c r="G21" s="29">
        <f>G22</f>
        <v>640.5</v>
      </c>
      <c r="H21" s="29">
        <f>H22</f>
        <v>0</v>
      </c>
    </row>
    <row r="22" spans="1:11" ht="30" x14ac:dyDescent="0.2">
      <c r="A22" s="25" t="s">
        <v>2</v>
      </c>
      <c r="B22" s="20">
        <v>942</v>
      </c>
      <c r="C22" s="26">
        <v>1</v>
      </c>
      <c r="D22" s="26">
        <v>4</v>
      </c>
      <c r="E22" s="27" t="s">
        <v>1</v>
      </c>
      <c r="F22" s="28">
        <v>240</v>
      </c>
      <c r="G22" s="29">
        <f>628+12.5</f>
        <v>640.5</v>
      </c>
      <c r="H22" s="29">
        <v>0</v>
      </c>
    </row>
    <row r="23" spans="1:11" ht="15" x14ac:dyDescent="0.2">
      <c r="A23" s="25" t="s">
        <v>52</v>
      </c>
      <c r="B23" s="20">
        <v>942</v>
      </c>
      <c r="C23" s="26">
        <v>1</v>
      </c>
      <c r="D23" s="26">
        <v>11</v>
      </c>
      <c r="E23" s="27"/>
      <c r="F23" s="28"/>
      <c r="G23" s="29">
        <v>50</v>
      </c>
      <c r="H23" s="29">
        <v>0</v>
      </c>
    </row>
    <row r="24" spans="1:11" ht="15" x14ac:dyDescent="0.2">
      <c r="A24" s="25" t="s">
        <v>4</v>
      </c>
      <c r="B24" s="20">
        <v>942</v>
      </c>
      <c r="C24" s="26">
        <v>1</v>
      </c>
      <c r="D24" s="26">
        <v>11</v>
      </c>
      <c r="E24" s="27">
        <v>9900000000</v>
      </c>
      <c r="F24" s="28"/>
      <c r="G24" s="29">
        <v>50</v>
      </c>
      <c r="H24" s="29">
        <v>0</v>
      </c>
    </row>
    <row r="25" spans="1:11" ht="15" x14ac:dyDescent="0.2">
      <c r="A25" s="25" t="s">
        <v>6</v>
      </c>
      <c r="B25" s="20">
        <v>942</v>
      </c>
      <c r="C25" s="26">
        <v>1</v>
      </c>
      <c r="D25" s="26">
        <v>11</v>
      </c>
      <c r="E25" s="27">
        <v>9900000000</v>
      </c>
      <c r="F25" s="28">
        <v>800</v>
      </c>
      <c r="G25" s="29">
        <v>50</v>
      </c>
      <c r="H25" s="29">
        <v>0</v>
      </c>
    </row>
    <row r="26" spans="1:11" ht="15" x14ac:dyDescent="0.2">
      <c r="A26" s="25" t="s">
        <v>53</v>
      </c>
      <c r="B26" s="20">
        <v>942</v>
      </c>
      <c r="C26" s="26">
        <v>1</v>
      </c>
      <c r="D26" s="26">
        <v>11</v>
      </c>
      <c r="E26" s="27">
        <v>9900000000</v>
      </c>
      <c r="F26" s="28">
        <v>870</v>
      </c>
      <c r="G26" s="29">
        <v>50</v>
      </c>
      <c r="H26" s="29">
        <v>0</v>
      </c>
    </row>
    <row r="27" spans="1:11" s="31" customFormat="1" ht="15" x14ac:dyDescent="0.2">
      <c r="A27" s="30" t="s">
        <v>19</v>
      </c>
      <c r="B27" s="20">
        <v>942</v>
      </c>
      <c r="C27" s="26">
        <v>1</v>
      </c>
      <c r="D27" s="26">
        <v>13</v>
      </c>
      <c r="E27" s="27"/>
      <c r="F27" s="28" t="s">
        <v>3</v>
      </c>
      <c r="G27" s="29">
        <f>G28</f>
        <v>157305.1</v>
      </c>
      <c r="H27" s="29">
        <v>0</v>
      </c>
    </row>
    <row r="28" spans="1:11" s="31" customFormat="1" ht="15" x14ac:dyDescent="0.2">
      <c r="A28" s="30" t="s">
        <v>4</v>
      </c>
      <c r="B28" s="20">
        <v>942</v>
      </c>
      <c r="C28" s="26">
        <v>1</v>
      </c>
      <c r="D28" s="26">
        <v>13</v>
      </c>
      <c r="E28" s="27" t="s">
        <v>1</v>
      </c>
      <c r="F28" s="28"/>
      <c r="G28" s="29">
        <f>G29+G31+G33</f>
        <v>157305.1</v>
      </c>
      <c r="H28" s="29">
        <f>H29+H31+H34</f>
        <v>0</v>
      </c>
    </row>
    <row r="29" spans="1:11" s="31" customFormat="1" ht="30" x14ac:dyDescent="0.2">
      <c r="A29" s="30" t="s">
        <v>32</v>
      </c>
      <c r="B29" s="20">
        <v>942</v>
      </c>
      <c r="C29" s="26">
        <v>1</v>
      </c>
      <c r="D29" s="26">
        <v>13</v>
      </c>
      <c r="E29" s="27" t="s">
        <v>1</v>
      </c>
      <c r="F29" s="28">
        <v>200</v>
      </c>
      <c r="G29" s="29">
        <f>G30</f>
        <v>2611.6</v>
      </c>
      <c r="H29" s="29">
        <v>0</v>
      </c>
    </row>
    <row r="30" spans="1:11" s="31" customFormat="1" ht="30" x14ac:dyDescent="0.2">
      <c r="A30" s="25" t="s">
        <v>2</v>
      </c>
      <c r="B30" s="20">
        <v>942</v>
      </c>
      <c r="C30" s="26">
        <v>1</v>
      </c>
      <c r="D30" s="26">
        <v>13</v>
      </c>
      <c r="E30" s="27" t="s">
        <v>1</v>
      </c>
      <c r="F30" s="28">
        <v>240</v>
      </c>
      <c r="G30" s="29">
        <f>214.2+120+2160+15+22.8+9.6+70</f>
        <v>2611.6</v>
      </c>
      <c r="H30" s="29">
        <v>0</v>
      </c>
      <c r="K30" s="32"/>
    </row>
    <row r="31" spans="1:11" s="33" customFormat="1" ht="30" x14ac:dyDescent="0.2">
      <c r="A31" s="30" t="s">
        <v>15</v>
      </c>
      <c r="B31" s="20">
        <v>942</v>
      </c>
      <c r="C31" s="26">
        <v>1</v>
      </c>
      <c r="D31" s="26">
        <v>13</v>
      </c>
      <c r="E31" s="27">
        <v>9900000000</v>
      </c>
      <c r="F31" s="28">
        <v>600</v>
      </c>
      <c r="G31" s="29">
        <f>G32</f>
        <v>100411.7</v>
      </c>
      <c r="H31" s="29">
        <v>0</v>
      </c>
    </row>
    <row r="32" spans="1:11" s="33" customFormat="1" ht="15" x14ac:dyDescent="0.2">
      <c r="A32" s="30" t="s">
        <v>42</v>
      </c>
      <c r="B32" s="20">
        <v>942</v>
      </c>
      <c r="C32" s="26">
        <v>1</v>
      </c>
      <c r="D32" s="26">
        <v>13</v>
      </c>
      <c r="E32" s="27">
        <v>9900000000</v>
      </c>
      <c r="F32" s="28">
        <v>610</v>
      </c>
      <c r="G32" s="29">
        <f>96276+1643.6+468.7+71+21.5+1000+930.9</f>
        <v>100411.7</v>
      </c>
      <c r="H32" s="29">
        <v>0</v>
      </c>
    </row>
    <row r="33" spans="1:10" s="33" customFormat="1" ht="15" x14ac:dyDescent="0.2">
      <c r="A33" s="30" t="s">
        <v>6</v>
      </c>
      <c r="B33" s="20">
        <v>942</v>
      </c>
      <c r="C33" s="26">
        <v>1</v>
      </c>
      <c r="D33" s="26">
        <v>13</v>
      </c>
      <c r="E33" s="27">
        <v>9900000000</v>
      </c>
      <c r="F33" s="28">
        <v>800</v>
      </c>
      <c r="G33" s="29">
        <f>G34+G35</f>
        <v>54281.799999999996</v>
      </c>
      <c r="H33" s="29">
        <v>0</v>
      </c>
    </row>
    <row r="34" spans="1:10" s="33" customFormat="1" ht="15" x14ac:dyDescent="0.2">
      <c r="A34" s="25" t="s">
        <v>20</v>
      </c>
      <c r="B34" s="20">
        <v>942</v>
      </c>
      <c r="C34" s="26">
        <v>1</v>
      </c>
      <c r="D34" s="26">
        <v>13</v>
      </c>
      <c r="E34" s="27">
        <v>9900000000</v>
      </c>
      <c r="F34" s="28">
        <v>850</v>
      </c>
      <c r="G34" s="29">
        <v>55</v>
      </c>
      <c r="H34" s="29">
        <v>0</v>
      </c>
    </row>
    <row r="35" spans="1:10" s="33" customFormat="1" ht="15" x14ac:dyDescent="0.2">
      <c r="A35" s="25" t="s">
        <v>53</v>
      </c>
      <c r="B35" s="20">
        <v>942</v>
      </c>
      <c r="C35" s="26">
        <v>1</v>
      </c>
      <c r="D35" s="26">
        <v>13</v>
      </c>
      <c r="E35" s="27">
        <v>9900000000</v>
      </c>
      <c r="F35" s="28">
        <v>870</v>
      </c>
      <c r="G35" s="29">
        <f>52709.1+1517.7</f>
        <v>54226.799999999996</v>
      </c>
      <c r="H35" s="29">
        <v>0</v>
      </c>
    </row>
    <row r="36" spans="1:10" s="31" customFormat="1" ht="15" x14ac:dyDescent="0.2">
      <c r="A36" s="30" t="s">
        <v>18</v>
      </c>
      <c r="B36" s="20">
        <v>942</v>
      </c>
      <c r="C36" s="26">
        <v>2</v>
      </c>
      <c r="D36" s="26" t="s">
        <v>3</v>
      </c>
      <c r="E36" s="27"/>
      <c r="F36" s="28" t="s">
        <v>3</v>
      </c>
      <c r="G36" s="29">
        <f>G37</f>
        <v>170</v>
      </c>
      <c r="H36" s="29">
        <v>0</v>
      </c>
    </row>
    <row r="37" spans="1:10" s="31" customFormat="1" ht="15" x14ac:dyDescent="0.2">
      <c r="A37" s="25" t="s">
        <v>17</v>
      </c>
      <c r="B37" s="20">
        <v>942</v>
      </c>
      <c r="C37" s="26">
        <v>2</v>
      </c>
      <c r="D37" s="26">
        <v>4</v>
      </c>
      <c r="E37" s="27" t="s">
        <v>3</v>
      </c>
      <c r="F37" s="28" t="s">
        <v>3</v>
      </c>
      <c r="G37" s="29">
        <f>G38</f>
        <v>170</v>
      </c>
      <c r="H37" s="29">
        <v>0</v>
      </c>
      <c r="J37" s="32"/>
    </row>
    <row r="38" spans="1:10" s="31" customFormat="1" ht="15" x14ac:dyDescent="0.2">
      <c r="A38" s="30" t="s">
        <v>4</v>
      </c>
      <c r="B38" s="20">
        <v>942</v>
      </c>
      <c r="C38" s="26">
        <v>2</v>
      </c>
      <c r="D38" s="26">
        <v>4</v>
      </c>
      <c r="E38" s="27" t="s">
        <v>1</v>
      </c>
      <c r="F38" s="28" t="s">
        <v>3</v>
      </c>
      <c r="G38" s="29">
        <f>G39</f>
        <v>170</v>
      </c>
      <c r="H38" s="29">
        <v>0</v>
      </c>
    </row>
    <row r="39" spans="1:10" s="31" customFormat="1" ht="30" x14ac:dyDescent="0.2">
      <c r="A39" s="25" t="s">
        <v>32</v>
      </c>
      <c r="B39" s="20">
        <v>942</v>
      </c>
      <c r="C39" s="26">
        <v>2</v>
      </c>
      <c r="D39" s="26">
        <v>4</v>
      </c>
      <c r="E39" s="27" t="s">
        <v>1</v>
      </c>
      <c r="F39" s="28">
        <v>200</v>
      </c>
      <c r="G39" s="29">
        <f>G40</f>
        <v>170</v>
      </c>
      <c r="H39" s="29">
        <v>0</v>
      </c>
    </row>
    <row r="40" spans="1:10" s="31" customFormat="1" ht="30" x14ac:dyDescent="0.2">
      <c r="A40" s="30" t="s">
        <v>2</v>
      </c>
      <c r="B40" s="20">
        <v>942</v>
      </c>
      <c r="C40" s="26">
        <v>2</v>
      </c>
      <c r="D40" s="26">
        <v>4</v>
      </c>
      <c r="E40" s="27" t="s">
        <v>1</v>
      </c>
      <c r="F40" s="28">
        <v>240</v>
      </c>
      <c r="G40" s="29">
        <v>170</v>
      </c>
      <c r="H40" s="29">
        <v>0</v>
      </c>
    </row>
    <row r="41" spans="1:10" s="31" customFormat="1" ht="30" x14ac:dyDescent="0.2">
      <c r="A41" s="25" t="s">
        <v>16</v>
      </c>
      <c r="B41" s="20">
        <v>942</v>
      </c>
      <c r="C41" s="26">
        <v>3</v>
      </c>
      <c r="D41" s="26" t="s">
        <v>3</v>
      </c>
      <c r="E41" s="27" t="s">
        <v>3</v>
      </c>
      <c r="F41" s="28" t="s">
        <v>3</v>
      </c>
      <c r="G41" s="29">
        <f>G42</f>
        <v>28185.7</v>
      </c>
      <c r="H41" s="29">
        <f t="shared" ref="H41" si="2">H42</f>
        <v>0</v>
      </c>
    </row>
    <row r="42" spans="1:10" s="31" customFormat="1" ht="30" x14ac:dyDescent="0.2">
      <c r="A42" s="30" t="s">
        <v>47</v>
      </c>
      <c r="B42" s="20">
        <v>942</v>
      </c>
      <c r="C42" s="26">
        <v>3</v>
      </c>
      <c r="D42" s="26">
        <v>10</v>
      </c>
      <c r="E42" s="27" t="s">
        <v>3</v>
      </c>
      <c r="F42" s="28" t="s">
        <v>3</v>
      </c>
      <c r="G42" s="29">
        <f>G43</f>
        <v>28185.7</v>
      </c>
      <c r="H42" s="29">
        <v>0</v>
      </c>
      <c r="J42" s="32"/>
    </row>
    <row r="43" spans="1:10" s="31" customFormat="1" ht="15" x14ac:dyDescent="0.2">
      <c r="A43" s="25" t="s">
        <v>4</v>
      </c>
      <c r="B43" s="20">
        <v>942</v>
      </c>
      <c r="C43" s="26">
        <v>3</v>
      </c>
      <c r="D43" s="26">
        <v>10</v>
      </c>
      <c r="E43" s="27" t="s">
        <v>1</v>
      </c>
      <c r="F43" s="28" t="s">
        <v>3</v>
      </c>
      <c r="G43" s="29">
        <f>G44</f>
        <v>28185.7</v>
      </c>
      <c r="H43" s="29">
        <v>0</v>
      </c>
    </row>
    <row r="44" spans="1:10" s="31" customFormat="1" ht="30" x14ac:dyDescent="0.2">
      <c r="A44" s="30" t="s">
        <v>32</v>
      </c>
      <c r="B44" s="20">
        <v>942</v>
      </c>
      <c r="C44" s="26">
        <v>3</v>
      </c>
      <c r="D44" s="26">
        <v>10</v>
      </c>
      <c r="E44" s="27" t="s">
        <v>1</v>
      </c>
      <c r="F44" s="28">
        <v>200</v>
      </c>
      <c r="G44" s="29">
        <f>G45</f>
        <v>28185.7</v>
      </c>
      <c r="H44" s="29">
        <v>0</v>
      </c>
    </row>
    <row r="45" spans="1:10" s="31" customFormat="1" ht="30" x14ac:dyDescent="0.2">
      <c r="A45" s="25" t="s">
        <v>2</v>
      </c>
      <c r="B45" s="20">
        <v>942</v>
      </c>
      <c r="C45" s="26">
        <v>3</v>
      </c>
      <c r="D45" s="26">
        <v>10</v>
      </c>
      <c r="E45" s="27" t="s">
        <v>1</v>
      </c>
      <c r="F45" s="28">
        <v>240</v>
      </c>
      <c r="G45" s="29">
        <f>41.7+300+100+50+50+27644</f>
        <v>28185.7</v>
      </c>
      <c r="H45" s="29">
        <v>0</v>
      </c>
    </row>
    <row r="46" spans="1:10" s="31" customFormat="1" ht="15" x14ac:dyDescent="0.2">
      <c r="A46" s="25" t="s">
        <v>33</v>
      </c>
      <c r="B46" s="20">
        <v>942</v>
      </c>
      <c r="C46" s="26">
        <v>4</v>
      </c>
      <c r="D46" s="26"/>
      <c r="E46" s="27"/>
      <c r="F46" s="28"/>
      <c r="G46" s="29">
        <f>G47</f>
        <v>61379.5</v>
      </c>
      <c r="H46" s="29">
        <f>H47</f>
        <v>60001</v>
      </c>
    </row>
    <row r="47" spans="1:10" s="31" customFormat="1" ht="15" x14ac:dyDescent="0.2">
      <c r="A47" s="25" t="s">
        <v>34</v>
      </c>
      <c r="B47" s="20">
        <v>942</v>
      </c>
      <c r="C47" s="26">
        <v>4</v>
      </c>
      <c r="D47" s="26">
        <v>9</v>
      </c>
      <c r="E47" s="27"/>
      <c r="F47" s="28"/>
      <c r="G47" s="29">
        <f>G48+G51</f>
        <v>61379.5</v>
      </c>
      <c r="H47" s="29">
        <f>H50+H53</f>
        <v>60001</v>
      </c>
    </row>
    <row r="48" spans="1:10" s="31" customFormat="1" ht="15" x14ac:dyDescent="0.2">
      <c r="A48" s="25" t="s">
        <v>35</v>
      </c>
      <c r="B48" s="20">
        <v>942</v>
      </c>
      <c r="C48" s="26">
        <v>4</v>
      </c>
      <c r="D48" s="26">
        <v>9</v>
      </c>
      <c r="E48" s="27">
        <v>9900000000</v>
      </c>
      <c r="F48" s="28"/>
      <c r="G48" s="29">
        <f>G49</f>
        <v>772.4</v>
      </c>
      <c r="H48" s="29">
        <v>0</v>
      </c>
    </row>
    <row r="49" spans="1:11" s="31" customFormat="1" ht="30" x14ac:dyDescent="0.2">
      <c r="A49" s="25" t="s">
        <v>32</v>
      </c>
      <c r="B49" s="20">
        <v>942</v>
      </c>
      <c r="C49" s="26">
        <v>4</v>
      </c>
      <c r="D49" s="26">
        <v>9</v>
      </c>
      <c r="E49" s="27">
        <v>9900000000</v>
      </c>
      <c r="F49" s="28">
        <v>200</v>
      </c>
      <c r="G49" s="29">
        <f>G50</f>
        <v>772.4</v>
      </c>
      <c r="H49" s="29">
        <f>H50</f>
        <v>0</v>
      </c>
    </row>
    <row r="50" spans="1:11" s="31" customFormat="1" ht="30" x14ac:dyDescent="0.2">
      <c r="A50" s="30" t="s">
        <v>2</v>
      </c>
      <c r="B50" s="20">
        <v>942</v>
      </c>
      <c r="C50" s="26">
        <v>4</v>
      </c>
      <c r="D50" s="26">
        <v>9</v>
      </c>
      <c r="E50" s="27">
        <v>9900000000</v>
      </c>
      <c r="F50" s="28">
        <v>240</v>
      </c>
      <c r="G50" s="29">
        <f>200+572.4</f>
        <v>772.4</v>
      </c>
      <c r="H50" s="29">
        <v>0</v>
      </c>
    </row>
    <row r="51" spans="1:11" s="31" customFormat="1" ht="45" x14ac:dyDescent="0.2">
      <c r="A51" s="25" t="s">
        <v>50</v>
      </c>
      <c r="B51" s="20">
        <v>942</v>
      </c>
      <c r="C51" s="26">
        <v>4</v>
      </c>
      <c r="D51" s="26">
        <v>9</v>
      </c>
      <c r="E51" s="27" t="s">
        <v>51</v>
      </c>
      <c r="F51" s="28"/>
      <c r="G51" s="29">
        <f>G52</f>
        <v>60607.1</v>
      </c>
      <c r="H51" s="29">
        <f>H52</f>
        <v>60001</v>
      </c>
    </row>
    <row r="52" spans="1:11" s="31" customFormat="1" ht="30" x14ac:dyDescent="0.2">
      <c r="A52" s="25" t="s">
        <v>32</v>
      </c>
      <c r="B52" s="20">
        <v>942</v>
      </c>
      <c r="C52" s="26">
        <v>4</v>
      </c>
      <c r="D52" s="26">
        <v>9</v>
      </c>
      <c r="E52" s="27" t="s">
        <v>51</v>
      </c>
      <c r="F52" s="28">
        <v>200</v>
      </c>
      <c r="G52" s="29">
        <f>G53</f>
        <v>60607.1</v>
      </c>
      <c r="H52" s="29">
        <f>H53</f>
        <v>60001</v>
      </c>
    </row>
    <row r="53" spans="1:11" s="31" customFormat="1" ht="30" x14ac:dyDescent="0.2">
      <c r="A53" s="25" t="s">
        <v>2</v>
      </c>
      <c r="B53" s="20">
        <v>942</v>
      </c>
      <c r="C53" s="26">
        <v>4</v>
      </c>
      <c r="D53" s="26">
        <v>9</v>
      </c>
      <c r="E53" s="27" t="s">
        <v>51</v>
      </c>
      <c r="F53" s="28">
        <v>240</v>
      </c>
      <c r="G53" s="29">
        <f>606.1+60001</f>
        <v>60607.1</v>
      </c>
      <c r="H53" s="29">
        <v>60001</v>
      </c>
    </row>
    <row r="54" spans="1:11" s="31" customFormat="1" ht="15" x14ac:dyDescent="0.2">
      <c r="A54" s="30" t="s">
        <v>14</v>
      </c>
      <c r="B54" s="20">
        <v>942</v>
      </c>
      <c r="C54" s="26">
        <v>5</v>
      </c>
      <c r="D54" s="26" t="s">
        <v>3</v>
      </c>
      <c r="E54" s="27" t="s">
        <v>3</v>
      </c>
      <c r="F54" s="28" t="s">
        <v>3</v>
      </c>
      <c r="G54" s="29">
        <f>G55</f>
        <v>227361.19999999998</v>
      </c>
      <c r="H54" s="29">
        <f>H55</f>
        <v>40491.9</v>
      </c>
    </row>
    <row r="55" spans="1:11" s="31" customFormat="1" ht="15" x14ac:dyDescent="0.2">
      <c r="A55" s="25" t="s">
        <v>13</v>
      </c>
      <c r="B55" s="20">
        <v>942</v>
      </c>
      <c r="C55" s="26">
        <v>5</v>
      </c>
      <c r="D55" s="26">
        <v>3</v>
      </c>
      <c r="E55" s="27" t="s">
        <v>3</v>
      </c>
      <c r="F55" s="28" t="s">
        <v>3</v>
      </c>
      <c r="G55" s="29">
        <f>G56+G64+G62</f>
        <v>227361.19999999998</v>
      </c>
      <c r="H55" s="29">
        <f>H56+H64</f>
        <v>40491.9</v>
      </c>
      <c r="J55" s="32"/>
    </row>
    <row r="56" spans="1:11" s="31" customFormat="1" ht="30" x14ac:dyDescent="0.2">
      <c r="A56" s="30" t="s">
        <v>58</v>
      </c>
      <c r="B56" s="20">
        <v>942</v>
      </c>
      <c r="C56" s="26">
        <v>5</v>
      </c>
      <c r="D56" s="26">
        <v>3</v>
      </c>
      <c r="E56" s="27" t="s">
        <v>43</v>
      </c>
      <c r="F56" s="28"/>
      <c r="G56" s="29">
        <f>G57+G59</f>
        <v>95828.599999999991</v>
      </c>
      <c r="H56" s="29">
        <f>H57</f>
        <v>21643.7</v>
      </c>
      <c r="K56" s="32"/>
    </row>
    <row r="57" spans="1:11" s="31" customFormat="1" ht="30" x14ac:dyDescent="0.2">
      <c r="A57" s="25" t="s">
        <v>32</v>
      </c>
      <c r="B57" s="20">
        <v>942</v>
      </c>
      <c r="C57" s="26">
        <v>5</v>
      </c>
      <c r="D57" s="26">
        <v>3</v>
      </c>
      <c r="E57" s="27" t="s">
        <v>43</v>
      </c>
      <c r="F57" s="28">
        <v>200</v>
      </c>
      <c r="G57" s="29">
        <f>G58</f>
        <v>91406.599999999991</v>
      </c>
      <c r="H57" s="29">
        <f>H58</f>
        <v>21643.7</v>
      </c>
      <c r="K57" s="32"/>
    </row>
    <row r="58" spans="1:11" s="31" customFormat="1" ht="30" x14ac:dyDescent="0.2">
      <c r="A58" s="30" t="s">
        <v>2</v>
      </c>
      <c r="B58" s="20">
        <v>942</v>
      </c>
      <c r="C58" s="26">
        <v>5</v>
      </c>
      <c r="D58" s="26">
        <v>3</v>
      </c>
      <c r="E58" s="27" t="s">
        <v>43</v>
      </c>
      <c r="F58" s="28">
        <v>240</v>
      </c>
      <c r="G58" s="29">
        <f>15700+21643.7-29-508.8+14462.5+40138.3-0.1</f>
        <v>91406.599999999991</v>
      </c>
      <c r="H58" s="29">
        <v>21643.7</v>
      </c>
      <c r="K58" s="32"/>
    </row>
    <row r="59" spans="1:11" s="31" customFormat="1" ht="30" x14ac:dyDescent="0.2">
      <c r="A59" s="25" t="s">
        <v>15</v>
      </c>
      <c r="B59" s="20">
        <v>942</v>
      </c>
      <c r="C59" s="26">
        <v>5</v>
      </c>
      <c r="D59" s="26">
        <v>3</v>
      </c>
      <c r="E59" s="27" t="s">
        <v>43</v>
      </c>
      <c r="F59" s="28">
        <v>600</v>
      </c>
      <c r="G59" s="29">
        <f>G60</f>
        <v>4422.0000000000009</v>
      </c>
      <c r="H59" s="29">
        <v>0</v>
      </c>
      <c r="K59" s="32"/>
    </row>
    <row r="60" spans="1:11" s="31" customFormat="1" ht="15" x14ac:dyDescent="0.2">
      <c r="A60" s="25" t="s">
        <v>42</v>
      </c>
      <c r="B60" s="20">
        <v>942</v>
      </c>
      <c r="C60" s="26">
        <v>5</v>
      </c>
      <c r="D60" s="26">
        <v>3</v>
      </c>
      <c r="E60" s="27" t="s">
        <v>43</v>
      </c>
      <c r="F60" s="28">
        <v>610</v>
      </c>
      <c r="G60" s="29">
        <f>2899.4+29+508.8+975+9.8</f>
        <v>4422.0000000000009</v>
      </c>
      <c r="H60" s="29">
        <v>0</v>
      </c>
      <c r="K60" s="32"/>
    </row>
    <row r="61" spans="1:11" s="31" customFormat="1" ht="45" x14ac:dyDescent="0.2">
      <c r="A61" s="25" t="s">
        <v>50</v>
      </c>
      <c r="B61" s="20">
        <v>942</v>
      </c>
      <c r="C61" s="26">
        <v>5</v>
      </c>
      <c r="D61" s="26">
        <v>3</v>
      </c>
      <c r="E61" s="27" t="s">
        <v>51</v>
      </c>
      <c r="F61" s="28"/>
      <c r="G61" s="29">
        <f>G62</f>
        <v>1020</v>
      </c>
      <c r="H61" s="29">
        <v>0</v>
      </c>
      <c r="K61" s="32"/>
    </row>
    <row r="62" spans="1:11" s="31" customFormat="1" ht="30" x14ac:dyDescent="0.2">
      <c r="A62" s="25" t="s">
        <v>32</v>
      </c>
      <c r="B62" s="20">
        <v>942</v>
      </c>
      <c r="C62" s="26">
        <v>5</v>
      </c>
      <c r="D62" s="26">
        <v>3</v>
      </c>
      <c r="E62" s="27" t="s">
        <v>51</v>
      </c>
      <c r="F62" s="28">
        <v>200</v>
      </c>
      <c r="G62" s="29">
        <f>G63</f>
        <v>1020</v>
      </c>
      <c r="H62" s="29">
        <v>0</v>
      </c>
      <c r="K62" s="32"/>
    </row>
    <row r="63" spans="1:11" s="31" customFormat="1" ht="30" x14ac:dyDescent="0.2">
      <c r="A63" s="25" t="s">
        <v>2</v>
      </c>
      <c r="B63" s="20">
        <v>942</v>
      </c>
      <c r="C63" s="26">
        <v>5</v>
      </c>
      <c r="D63" s="26">
        <v>3</v>
      </c>
      <c r="E63" s="27" t="s">
        <v>51</v>
      </c>
      <c r="F63" s="28">
        <v>240</v>
      </c>
      <c r="G63" s="29">
        <v>1020</v>
      </c>
      <c r="H63" s="29">
        <v>0</v>
      </c>
      <c r="K63" s="32"/>
    </row>
    <row r="64" spans="1:11" s="31" customFormat="1" ht="15" x14ac:dyDescent="0.2">
      <c r="A64" s="30" t="s">
        <v>4</v>
      </c>
      <c r="B64" s="20">
        <v>942</v>
      </c>
      <c r="C64" s="26">
        <v>5</v>
      </c>
      <c r="D64" s="26">
        <v>3</v>
      </c>
      <c r="E64" s="27" t="s">
        <v>1</v>
      </c>
      <c r="F64" s="28" t="s">
        <v>3</v>
      </c>
      <c r="G64" s="29">
        <f>G66+G68+G70</f>
        <v>130512.59999999999</v>
      </c>
      <c r="H64" s="29">
        <f t="shared" ref="H64" si="3">H65</f>
        <v>18848.2</v>
      </c>
      <c r="K64" s="32"/>
    </row>
    <row r="65" spans="1:11" s="31" customFormat="1" ht="30" x14ac:dyDescent="0.2">
      <c r="A65" s="25" t="s">
        <v>32</v>
      </c>
      <c r="B65" s="20">
        <v>942</v>
      </c>
      <c r="C65" s="26">
        <v>5</v>
      </c>
      <c r="D65" s="26">
        <v>3</v>
      </c>
      <c r="E65" s="27" t="s">
        <v>1</v>
      </c>
      <c r="F65" s="28">
        <v>200</v>
      </c>
      <c r="G65" s="29">
        <f>G66</f>
        <v>60652.099999999991</v>
      </c>
      <c r="H65" s="29">
        <f>H66</f>
        <v>18848.2</v>
      </c>
      <c r="K65" s="32"/>
    </row>
    <row r="66" spans="1:11" s="31" customFormat="1" ht="30" x14ac:dyDescent="0.2">
      <c r="A66" s="30" t="s">
        <v>2</v>
      </c>
      <c r="B66" s="20">
        <v>942</v>
      </c>
      <c r="C66" s="26">
        <v>5</v>
      </c>
      <c r="D66" s="26">
        <v>3</v>
      </c>
      <c r="E66" s="27" t="s">
        <v>1</v>
      </c>
      <c r="F66" s="28">
        <v>240</v>
      </c>
      <c r="G66" s="29">
        <f>1500+1000+9000+300+2400+27183.7-75+1943.7+75+2939.5+2417.1+3227.9+1823.7+1496.2-24.7+250.9+303.6+994.2-321-97-71-21.5-606.1-1000+6943.8-930.9</f>
        <v>60652.099999999991</v>
      </c>
      <c r="H66" s="29">
        <f>2939.5+2417.1+3227.9+1823.7+1496.2+6943.8</f>
        <v>18848.2</v>
      </c>
      <c r="K66" s="32"/>
    </row>
    <row r="67" spans="1:11" s="31" customFormat="1" ht="30" x14ac:dyDescent="0.2">
      <c r="A67" s="25" t="s">
        <v>15</v>
      </c>
      <c r="B67" s="20">
        <v>942</v>
      </c>
      <c r="C67" s="26">
        <v>5</v>
      </c>
      <c r="D67" s="26">
        <v>3</v>
      </c>
      <c r="E67" s="27">
        <v>9900000000</v>
      </c>
      <c r="F67" s="28">
        <v>600</v>
      </c>
      <c r="G67" s="53">
        <f>G68</f>
        <v>69716</v>
      </c>
      <c r="H67" s="29">
        <f>H68</f>
        <v>0</v>
      </c>
      <c r="K67" s="32"/>
    </row>
    <row r="68" spans="1:11" s="31" customFormat="1" ht="15" x14ac:dyDescent="0.2">
      <c r="A68" s="25" t="s">
        <v>42</v>
      </c>
      <c r="B68" s="20">
        <v>942</v>
      </c>
      <c r="C68" s="26">
        <v>5</v>
      </c>
      <c r="D68" s="26">
        <v>3</v>
      </c>
      <c r="E68" s="27">
        <v>9900000000</v>
      </c>
      <c r="F68" s="28">
        <v>610</v>
      </c>
      <c r="G68" s="53">
        <f>38300+31416</f>
        <v>69716</v>
      </c>
      <c r="H68" s="29">
        <v>0</v>
      </c>
      <c r="K68" s="32"/>
    </row>
    <row r="69" spans="1:11" s="31" customFormat="1" ht="15" x14ac:dyDescent="0.2">
      <c r="A69" s="25" t="s">
        <v>6</v>
      </c>
      <c r="B69" s="20">
        <v>942</v>
      </c>
      <c r="C69" s="26">
        <v>5</v>
      </c>
      <c r="D69" s="26">
        <v>3</v>
      </c>
      <c r="E69" s="27">
        <v>9900000000</v>
      </c>
      <c r="F69" s="28">
        <v>800</v>
      </c>
      <c r="G69" s="53">
        <f>G70</f>
        <v>144.5</v>
      </c>
      <c r="H69" s="29">
        <f>H70</f>
        <v>0</v>
      </c>
      <c r="K69" s="32"/>
    </row>
    <row r="70" spans="1:11" s="31" customFormat="1" ht="15" x14ac:dyDescent="0.2">
      <c r="A70" s="25" t="s">
        <v>57</v>
      </c>
      <c r="B70" s="20">
        <v>942</v>
      </c>
      <c r="C70" s="26">
        <v>5</v>
      </c>
      <c r="D70" s="26">
        <v>3</v>
      </c>
      <c r="E70" s="27">
        <v>9900000000</v>
      </c>
      <c r="F70" s="28">
        <v>830</v>
      </c>
      <c r="G70" s="53">
        <f>75+44.8+24.7</f>
        <v>144.5</v>
      </c>
      <c r="H70" s="29">
        <v>0</v>
      </c>
      <c r="K70" s="32"/>
    </row>
    <row r="71" spans="1:11" s="31" customFormat="1" ht="15" x14ac:dyDescent="0.2">
      <c r="A71" s="46" t="s">
        <v>12</v>
      </c>
      <c r="B71" s="47">
        <v>942</v>
      </c>
      <c r="C71" s="48">
        <v>7</v>
      </c>
      <c r="D71" s="48" t="s">
        <v>3</v>
      </c>
      <c r="E71" s="49" t="s">
        <v>3</v>
      </c>
      <c r="F71" s="50" t="s">
        <v>3</v>
      </c>
      <c r="G71" s="29">
        <f>G72+G76</f>
        <v>712</v>
      </c>
      <c r="H71" s="29">
        <v>0</v>
      </c>
    </row>
    <row r="72" spans="1:11" s="31" customFormat="1" ht="30" x14ac:dyDescent="0.2">
      <c r="A72" s="46" t="s">
        <v>48</v>
      </c>
      <c r="B72" s="47">
        <v>942</v>
      </c>
      <c r="C72" s="48">
        <v>7</v>
      </c>
      <c r="D72" s="48">
        <v>5</v>
      </c>
      <c r="E72" s="49"/>
      <c r="F72" s="50"/>
      <c r="G72" s="29">
        <f>G73</f>
        <v>412</v>
      </c>
      <c r="H72" s="29">
        <v>0</v>
      </c>
    </row>
    <row r="73" spans="1:11" s="31" customFormat="1" ht="15" x14ac:dyDescent="0.2">
      <c r="A73" s="51" t="s">
        <v>4</v>
      </c>
      <c r="B73" s="47">
        <v>942</v>
      </c>
      <c r="C73" s="48">
        <v>7</v>
      </c>
      <c r="D73" s="48">
        <v>5</v>
      </c>
      <c r="E73" s="49" t="s">
        <v>1</v>
      </c>
      <c r="F73" s="50" t="s">
        <v>3</v>
      </c>
      <c r="G73" s="29">
        <f>G74</f>
        <v>412</v>
      </c>
      <c r="H73" s="29">
        <v>0</v>
      </c>
    </row>
    <row r="74" spans="1:11" s="31" customFormat="1" ht="30" x14ac:dyDescent="0.2">
      <c r="A74" s="46" t="s">
        <v>32</v>
      </c>
      <c r="B74" s="47">
        <v>942</v>
      </c>
      <c r="C74" s="48">
        <v>7</v>
      </c>
      <c r="D74" s="48">
        <v>5</v>
      </c>
      <c r="E74" s="49" t="s">
        <v>1</v>
      </c>
      <c r="F74" s="50">
        <v>200</v>
      </c>
      <c r="G74" s="29">
        <f>G75</f>
        <v>412</v>
      </c>
      <c r="H74" s="29">
        <v>0</v>
      </c>
    </row>
    <row r="75" spans="1:11" s="31" customFormat="1" ht="30" x14ac:dyDescent="0.2">
      <c r="A75" s="51" t="s">
        <v>2</v>
      </c>
      <c r="B75" s="47">
        <v>942</v>
      </c>
      <c r="C75" s="48">
        <v>7</v>
      </c>
      <c r="D75" s="48">
        <v>5</v>
      </c>
      <c r="E75" s="49" t="s">
        <v>1</v>
      </c>
      <c r="F75" s="50">
        <v>240</v>
      </c>
      <c r="G75" s="29">
        <f>30+30+33+55+30+200+14+20</f>
        <v>412</v>
      </c>
      <c r="H75" s="29">
        <v>0</v>
      </c>
    </row>
    <row r="76" spans="1:11" s="31" customFormat="1" ht="15" x14ac:dyDescent="0.2">
      <c r="A76" s="30" t="s">
        <v>11</v>
      </c>
      <c r="B76" s="20">
        <v>942</v>
      </c>
      <c r="C76" s="26">
        <v>7</v>
      </c>
      <c r="D76" s="26">
        <v>7</v>
      </c>
      <c r="E76" s="27" t="s">
        <v>3</v>
      </c>
      <c r="F76" s="28" t="s">
        <v>3</v>
      </c>
      <c r="G76" s="29">
        <f>G79</f>
        <v>300</v>
      </c>
      <c r="H76" s="29">
        <v>0</v>
      </c>
      <c r="J76" s="32"/>
    </row>
    <row r="77" spans="1:11" s="31" customFormat="1" ht="15" x14ac:dyDescent="0.2">
      <c r="A77" s="25" t="s">
        <v>4</v>
      </c>
      <c r="B77" s="20">
        <v>942</v>
      </c>
      <c r="C77" s="26">
        <v>7</v>
      </c>
      <c r="D77" s="26">
        <v>7</v>
      </c>
      <c r="E77" s="27" t="s">
        <v>1</v>
      </c>
      <c r="F77" s="28" t="s">
        <v>3</v>
      </c>
      <c r="G77" s="29">
        <f>G78</f>
        <v>300</v>
      </c>
      <c r="H77" s="29">
        <v>0</v>
      </c>
    </row>
    <row r="78" spans="1:11" s="31" customFormat="1" ht="30" x14ac:dyDescent="0.2">
      <c r="A78" s="30" t="s">
        <v>32</v>
      </c>
      <c r="B78" s="20">
        <v>942</v>
      </c>
      <c r="C78" s="26">
        <v>7</v>
      </c>
      <c r="D78" s="26">
        <v>7</v>
      </c>
      <c r="E78" s="27" t="s">
        <v>1</v>
      </c>
      <c r="F78" s="28">
        <v>200</v>
      </c>
      <c r="G78" s="29">
        <f>G79</f>
        <v>300</v>
      </c>
      <c r="H78" s="29">
        <v>0</v>
      </c>
    </row>
    <row r="79" spans="1:11" s="31" customFormat="1" ht="30" x14ac:dyDescent="0.2">
      <c r="A79" s="25" t="s">
        <v>2</v>
      </c>
      <c r="B79" s="20">
        <v>942</v>
      </c>
      <c r="C79" s="26">
        <v>7</v>
      </c>
      <c r="D79" s="26">
        <v>7</v>
      </c>
      <c r="E79" s="27" t="s">
        <v>1</v>
      </c>
      <c r="F79" s="28">
        <v>240</v>
      </c>
      <c r="G79" s="29">
        <v>300</v>
      </c>
      <c r="H79" s="29">
        <v>0</v>
      </c>
    </row>
    <row r="80" spans="1:11" s="31" customFormat="1" ht="15" x14ac:dyDescent="0.2">
      <c r="A80" s="30" t="s">
        <v>10</v>
      </c>
      <c r="B80" s="20">
        <v>942</v>
      </c>
      <c r="C80" s="26">
        <v>8</v>
      </c>
      <c r="D80" s="26" t="s">
        <v>3</v>
      </c>
      <c r="E80" s="27" t="s">
        <v>3</v>
      </c>
      <c r="F80" s="28" t="s">
        <v>3</v>
      </c>
      <c r="G80" s="29">
        <f>G81</f>
        <v>600</v>
      </c>
      <c r="H80" s="29">
        <v>0</v>
      </c>
      <c r="J80" s="32"/>
    </row>
    <row r="81" spans="1:11" s="31" customFormat="1" ht="15" x14ac:dyDescent="0.2">
      <c r="A81" s="25" t="s">
        <v>9</v>
      </c>
      <c r="B81" s="20">
        <v>942</v>
      </c>
      <c r="C81" s="26">
        <v>8</v>
      </c>
      <c r="D81" s="26">
        <v>4</v>
      </c>
      <c r="E81" s="27" t="s">
        <v>3</v>
      </c>
      <c r="F81" s="28" t="s">
        <v>3</v>
      </c>
      <c r="G81" s="29">
        <f>G82</f>
        <v>600</v>
      </c>
      <c r="H81" s="29">
        <v>0</v>
      </c>
    </row>
    <row r="82" spans="1:11" s="31" customFormat="1" ht="15" x14ac:dyDescent="0.2">
      <c r="A82" s="30" t="s">
        <v>4</v>
      </c>
      <c r="B82" s="20">
        <v>942</v>
      </c>
      <c r="C82" s="26">
        <v>8</v>
      </c>
      <c r="D82" s="26">
        <v>4</v>
      </c>
      <c r="E82" s="27" t="s">
        <v>1</v>
      </c>
      <c r="F82" s="28" t="s">
        <v>3</v>
      </c>
      <c r="G82" s="29">
        <f>G83</f>
        <v>600</v>
      </c>
      <c r="H82" s="29">
        <v>0</v>
      </c>
    </row>
    <row r="83" spans="1:11" s="31" customFormat="1" ht="30" x14ac:dyDescent="0.2">
      <c r="A83" s="25" t="s">
        <v>32</v>
      </c>
      <c r="B83" s="20">
        <v>942</v>
      </c>
      <c r="C83" s="26">
        <v>8</v>
      </c>
      <c r="D83" s="26">
        <v>4</v>
      </c>
      <c r="E83" s="27" t="s">
        <v>1</v>
      </c>
      <c r="F83" s="28">
        <v>200</v>
      </c>
      <c r="G83" s="29">
        <f>G84</f>
        <v>600</v>
      </c>
      <c r="H83" s="29">
        <v>0</v>
      </c>
    </row>
    <row r="84" spans="1:11" s="31" customFormat="1" ht="30" x14ac:dyDescent="0.2">
      <c r="A84" s="30" t="s">
        <v>2</v>
      </c>
      <c r="B84" s="20">
        <v>942</v>
      </c>
      <c r="C84" s="26">
        <v>8</v>
      </c>
      <c r="D84" s="26">
        <v>4</v>
      </c>
      <c r="E84" s="27" t="s">
        <v>1</v>
      </c>
      <c r="F84" s="28">
        <v>240</v>
      </c>
      <c r="G84" s="29">
        <v>600</v>
      </c>
      <c r="H84" s="29">
        <v>0</v>
      </c>
    </row>
    <row r="85" spans="1:11" s="31" customFormat="1" ht="15" x14ac:dyDescent="0.2">
      <c r="A85" s="30" t="s">
        <v>38</v>
      </c>
      <c r="B85" s="20">
        <v>942</v>
      </c>
      <c r="C85" s="26">
        <v>10</v>
      </c>
      <c r="D85" s="26"/>
      <c r="E85" s="27"/>
      <c r="F85" s="28"/>
      <c r="G85" s="29">
        <f>G86</f>
        <v>1400</v>
      </c>
      <c r="H85" s="29">
        <v>0</v>
      </c>
    </row>
    <row r="86" spans="1:11" s="31" customFormat="1" ht="15" x14ac:dyDescent="0.2">
      <c r="A86" s="30" t="s">
        <v>39</v>
      </c>
      <c r="B86" s="20">
        <v>942</v>
      </c>
      <c r="C86" s="26">
        <v>10</v>
      </c>
      <c r="D86" s="26">
        <v>1</v>
      </c>
      <c r="E86" s="27"/>
      <c r="F86" s="28"/>
      <c r="G86" s="29">
        <f>G87</f>
        <v>1400</v>
      </c>
      <c r="H86" s="29">
        <v>0</v>
      </c>
    </row>
    <row r="87" spans="1:11" s="31" customFormat="1" ht="15" x14ac:dyDescent="0.2">
      <c r="A87" s="30" t="s">
        <v>35</v>
      </c>
      <c r="B87" s="20">
        <v>942</v>
      </c>
      <c r="C87" s="26">
        <v>10</v>
      </c>
      <c r="D87" s="26">
        <v>1</v>
      </c>
      <c r="E87" s="27">
        <v>9900000000</v>
      </c>
      <c r="F87" s="28"/>
      <c r="G87" s="29">
        <f>G88</f>
        <v>1400</v>
      </c>
      <c r="H87" s="29">
        <v>0</v>
      </c>
    </row>
    <row r="88" spans="1:11" s="31" customFormat="1" ht="15" x14ac:dyDescent="0.2">
      <c r="A88" s="30" t="s">
        <v>36</v>
      </c>
      <c r="B88" s="20">
        <v>942</v>
      </c>
      <c r="C88" s="26">
        <v>10</v>
      </c>
      <c r="D88" s="26">
        <v>1</v>
      </c>
      <c r="E88" s="27">
        <v>9900000000</v>
      </c>
      <c r="F88" s="28">
        <v>300</v>
      </c>
      <c r="G88" s="29">
        <f>G89</f>
        <v>1400</v>
      </c>
      <c r="H88" s="29">
        <v>0</v>
      </c>
    </row>
    <row r="89" spans="1:11" s="31" customFormat="1" ht="30" x14ac:dyDescent="0.2">
      <c r="A89" s="30" t="s">
        <v>37</v>
      </c>
      <c r="B89" s="20">
        <v>942</v>
      </c>
      <c r="C89" s="26">
        <v>10</v>
      </c>
      <c r="D89" s="26">
        <v>1</v>
      </c>
      <c r="E89" s="27">
        <v>9900000000</v>
      </c>
      <c r="F89" s="28">
        <v>320</v>
      </c>
      <c r="G89" s="29">
        <v>1400</v>
      </c>
      <c r="H89" s="29">
        <v>0</v>
      </c>
      <c r="K89" s="32"/>
    </row>
    <row r="90" spans="1:11" s="31" customFormat="1" ht="15" x14ac:dyDescent="0.2">
      <c r="A90" s="25" t="s">
        <v>8</v>
      </c>
      <c r="B90" s="20">
        <v>942</v>
      </c>
      <c r="C90" s="26">
        <v>11</v>
      </c>
      <c r="D90" s="26" t="s">
        <v>3</v>
      </c>
      <c r="E90" s="27" t="s">
        <v>3</v>
      </c>
      <c r="F90" s="28" t="s">
        <v>3</v>
      </c>
      <c r="G90" s="29">
        <f>G91</f>
        <v>4100</v>
      </c>
      <c r="H90" s="29">
        <v>0</v>
      </c>
    </row>
    <row r="91" spans="1:11" s="31" customFormat="1" ht="15" x14ac:dyDescent="0.2">
      <c r="A91" s="30" t="s">
        <v>7</v>
      </c>
      <c r="B91" s="20">
        <v>942</v>
      </c>
      <c r="C91" s="26">
        <v>11</v>
      </c>
      <c r="D91" s="26">
        <v>1</v>
      </c>
      <c r="E91" s="27" t="s">
        <v>3</v>
      </c>
      <c r="F91" s="28" t="s">
        <v>3</v>
      </c>
      <c r="G91" s="29">
        <f>G92</f>
        <v>4100</v>
      </c>
      <c r="H91" s="29">
        <v>0</v>
      </c>
    </row>
    <row r="92" spans="1:11" s="31" customFormat="1" ht="15" x14ac:dyDescent="0.2">
      <c r="A92" s="25" t="s">
        <v>4</v>
      </c>
      <c r="B92" s="20">
        <v>942</v>
      </c>
      <c r="C92" s="26">
        <v>11</v>
      </c>
      <c r="D92" s="26">
        <v>1</v>
      </c>
      <c r="E92" s="27" t="s">
        <v>1</v>
      </c>
      <c r="F92" s="28" t="s">
        <v>3</v>
      </c>
      <c r="G92" s="29">
        <f>G93+G97+G95</f>
        <v>4100</v>
      </c>
      <c r="H92" s="29">
        <v>0</v>
      </c>
    </row>
    <row r="93" spans="1:11" s="31" customFormat="1" ht="30" x14ac:dyDescent="0.2">
      <c r="A93" s="30" t="s">
        <v>32</v>
      </c>
      <c r="B93" s="20">
        <v>942</v>
      </c>
      <c r="C93" s="26">
        <v>11</v>
      </c>
      <c r="D93" s="26">
        <v>1</v>
      </c>
      <c r="E93" s="27" t="s">
        <v>1</v>
      </c>
      <c r="F93" s="28">
        <v>200</v>
      </c>
      <c r="G93" s="29">
        <f>G94</f>
        <v>3000</v>
      </c>
      <c r="H93" s="29">
        <v>0</v>
      </c>
    </row>
    <row r="94" spans="1:11" s="31" customFormat="1" ht="30" x14ac:dyDescent="0.2">
      <c r="A94" s="25" t="s">
        <v>2</v>
      </c>
      <c r="B94" s="20">
        <v>942</v>
      </c>
      <c r="C94" s="26">
        <v>11</v>
      </c>
      <c r="D94" s="26">
        <v>1</v>
      </c>
      <c r="E94" s="27" t="s">
        <v>1</v>
      </c>
      <c r="F94" s="28">
        <v>240</v>
      </c>
      <c r="G94" s="29">
        <v>3000</v>
      </c>
      <c r="H94" s="29">
        <v>0</v>
      </c>
      <c r="J94" s="32"/>
    </row>
    <row r="95" spans="1:11" s="31" customFormat="1" ht="30" x14ac:dyDescent="0.2">
      <c r="A95" s="25" t="s">
        <v>15</v>
      </c>
      <c r="B95" s="20">
        <v>942</v>
      </c>
      <c r="C95" s="26">
        <v>11</v>
      </c>
      <c r="D95" s="26">
        <v>1</v>
      </c>
      <c r="E95" s="27">
        <v>9900000000</v>
      </c>
      <c r="F95" s="28">
        <v>600</v>
      </c>
      <c r="G95" s="29">
        <f>G96</f>
        <v>200</v>
      </c>
      <c r="H95" s="29">
        <v>0</v>
      </c>
      <c r="J95" s="32"/>
    </row>
    <row r="96" spans="1:11" s="31" customFormat="1" ht="30" x14ac:dyDescent="0.2">
      <c r="A96" s="25" t="s">
        <v>45</v>
      </c>
      <c r="B96" s="20">
        <v>942</v>
      </c>
      <c r="C96" s="26">
        <v>11</v>
      </c>
      <c r="D96" s="26">
        <v>1</v>
      </c>
      <c r="E96" s="27">
        <v>9900000000</v>
      </c>
      <c r="F96" s="28">
        <v>630</v>
      </c>
      <c r="G96" s="29">
        <f>400-200</f>
        <v>200</v>
      </c>
      <c r="H96" s="29">
        <v>0</v>
      </c>
      <c r="J96" s="32"/>
    </row>
    <row r="97" spans="1:10" s="33" customFormat="1" ht="15" x14ac:dyDescent="0.2">
      <c r="A97" s="30" t="s">
        <v>6</v>
      </c>
      <c r="B97" s="20">
        <v>942</v>
      </c>
      <c r="C97" s="26">
        <v>11</v>
      </c>
      <c r="D97" s="26">
        <v>1</v>
      </c>
      <c r="E97" s="27" t="s">
        <v>1</v>
      </c>
      <c r="F97" s="28">
        <v>800</v>
      </c>
      <c r="G97" s="53">
        <f>G98</f>
        <v>900</v>
      </c>
      <c r="H97" s="29">
        <v>0</v>
      </c>
      <c r="J97" s="34"/>
    </row>
    <row r="98" spans="1:10" s="33" customFormat="1" ht="45" x14ac:dyDescent="0.2">
      <c r="A98" s="25" t="s">
        <v>5</v>
      </c>
      <c r="B98" s="20">
        <v>942</v>
      </c>
      <c r="C98" s="26">
        <v>11</v>
      </c>
      <c r="D98" s="26">
        <v>1</v>
      </c>
      <c r="E98" s="27" t="s">
        <v>1</v>
      </c>
      <c r="F98" s="28">
        <v>810</v>
      </c>
      <c r="G98" s="53">
        <f>700+200</f>
        <v>900</v>
      </c>
      <c r="H98" s="29">
        <v>0</v>
      </c>
      <c r="J98" s="34"/>
    </row>
    <row r="99" spans="1:10" s="31" customFormat="1" ht="15.75" x14ac:dyDescent="0.25">
      <c r="A99" s="37" t="s">
        <v>0</v>
      </c>
      <c r="B99" s="35"/>
      <c r="C99" s="35"/>
      <c r="D99" s="35"/>
      <c r="E99" s="36"/>
      <c r="F99" s="38"/>
      <c r="G99" s="39">
        <f>G90+G85+G80+G71+G54+G46+G41+G36+G12</f>
        <v>573328.39999999991</v>
      </c>
      <c r="H99" s="39">
        <f>H90+H85+H80+H71+H54+H46+H41+H36+H12</f>
        <v>103448.9</v>
      </c>
      <c r="J99" s="32"/>
    </row>
    <row r="100" spans="1:10" ht="15" x14ac:dyDescent="0.25">
      <c r="A100" s="1"/>
      <c r="B100" s="1"/>
      <c r="C100" s="1"/>
      <c r="D100" s="1"/>
      <c r="E100" s="1"/>
      <c r="F100" s="40"/>
      <c r="G100" s="41"/>
      <c r="H100" s="41"/>
    </row>
    <row r="101" spans="1:10" ht="14.25" x14ac:dyDescent="0.2">
      <c r="A101" s="42"/>
      <c r="B101" s="1"/>
      <c r="C101" s="1"/>
      <c r="D101" s="1"/>
      <c r="E101" s="1"/>
      <c r="F101" s="43"/>
      <c r="G101" s="44"/>
      <c r="H101" s="44"/>
    </row>
    <row r="102" spans="1:10" ht="15" x14ac:dyDescent="0.25">
      <c r="A102" s="1"/>
      <c r="B102" s="1"/>
      <c r="C102" s="1"/>
      <c r="D102" s="1"/>
      <c r="E102" s="1"/>
      <c r="F102" s="40"/>
      <c r="G102" s="41"/>
      <c r="H102" s="41"/>
    </row>
  </sheetData>
  <mergeCells count="9">
    <mergeCell ref="A1:H1"/>
    <mergeCell ref="A2:H2"/>
    <mergeCell ref="A3:H3"/>
    <mergeCell ref="A8:A9"/>
    <mergeCell ref="B8:B9"/>
    <mergeCell ref="G8:H8"/>
    <mergeCell ref="C8:F8"/>
    <mergeCell ref="A6:H6"/>
    <mergeCell ref="B5:D5"/>
  </mergeCells>
  <pageMargins left="0.59055118110236204" right="0.39370078740157499" top="0.59055118110236204" bottom="0.59055118110236204" header="0.275590546487823" footer="0.275590546487823"/>
  <pageSetup paperSize="9" scale="66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Игнатова Антонина Ивановна</cp:lastModifiedBy>
  <cp:lastPrinted>2024-08-01T06:17:52Z</cp:lastPrinted>
  <dcterms:created xsi:type="dcterms:W3CDTF">2016-08-23T06:46:39Z</dcterms:created>
  <dcterms:modified xsi:type="dcterms:W3CDTF">2024-08-01T06:18:02Z</dcterms:modified>
</cp:coreProperties>
</file>