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0" windowWidth="17400" windowHeight="11235" tabRatio="392"/>
  </bookViews>
  <sheets>
    <sheet name="2019" sheetId="2" r:id="rId1"/>
  </sheets>
  <definedNames>
    <definedName name="_xlnm.Print_Area" localSheetId="0">'2019'!$A$1:$J$92</definedName>
  </definedNames>
  <calcPr calcId="145621"/>
</workbook>
</file>

<file path=xl/calcChain.xml><?xml version="1.0" encoding="utf-8"?>
<calcChain xmlns="http://schemas.openxmlformats.org/spreadsheetml/2006/main">
  <c r="G29" i="2" l="1"/>
  <c r="G59" i="2"/>
  <c r="G31" i="2" l="1"/>
  <c r="G61" i="2"/>
  <c r="G53" i="2"/>
  <c r="I53" i="2" l="1"/>
  <c r="I59" i="2"/>
  <c r="I61" i="2"/>
  <c r="I91" i="2" l="1"/>
  <c r="G91" i="2"/>
  <c r="G66" i="2" l="1"/>
  <c r="I38" i="2"/>
  <c r="G38" i="2"/>
  <c r="J24" i="2"/>
  <c r="J23" i="2" s="1"/>
  <c r="J22" i="2" s="1"/>
  <c r="I24" i="2"/>
  <c r="I23" i="2" s="1"/>
  <c r="I22" i="2" s="1"/>
  <c r="H24" i="2"/>
  <c r="H23" i="2" s="1"/>
  <c r="H22" i="2" s="1"/>
  <c r="G24" i="2"/>
  <c r="G23" i="2" s="1"/>
  <c r="G22" i="2" s="1"/>
  <c r="I21" i="2" l="1"/>
  <c r="I19" i="2"/>
  <c r="G19" i="2"/>
  <c r="J65" i="2" l="1"/>
  <c r="J64" i="2" s="1"/>
  <c r="J63" i="2" s="1"/>
  <c r="I65" i="2"/>
  <c r="I64" i="2" s="1"/>
  <c r="I63" i="2" s="1"/>
  <c r="H65" i="2"/>
  <c r="H64" i="2" s="1"/>
  <c r="H63" i="2" s="1"/>
  <c r="G65" i="2"/>
  <c r="G64" i="2" s="1"/>
  <c r="G63" i="2" s="1"/>
  <c r="J55" i="2"/>
  <c r="J54" i="2" s="1"/>
  <c r="I55" i="2"/>
  <c r="I54" i="2" s="1"/>
  <c r="H55" i="2"/>
  <c r="H54" i="2" s="1"/>
  <c r="G55" i="2"/>
  <c r="G54" i="2" s="1"/>
  <c r="J14" i="2" l="1"/>
  <c r="J13" i="2" s="1"/>
  <c r="J12" i="2" s="1"/>
  <c r="I14" i="2"/>
  <c r="I13" i="2" s="1"/>
  <c r="I12" i="2" s="1"/>
  <c r="H14" i="2"/>
  <c r="H13" i="2" s="1"/>
  <c r="H12" i="2" s="1"/>
  <c r="G14" i="2"/>
  <c r="G13" i="2" s="1"/>
  <c r="G12" i="2" s="1"/>
  <c r="J45" i="2" l="1"/>
  <c r="H45" i="2"/>
  <c r="J50" i="2"/>
  <c r="H50" i="2"/>
  <c r="I27" i="2"/>
  <c r="G27" i="2"/>
  <c r="J60" i="2" l="1"/>
  <c r="H60" i="2"/>
  <c r="G60" i="2" l="1"/>
  <c r="G57" i="2"/>
  <c r="I60" i="2"/>
  <c r="I57" i="2"/>
  <c r="I42" i="2"/>
  <c r="G42" i="2"/>
  <c r="I47" i="2" l="1"/>
  <c r="G47" i="2"/>
  <c r="I88" i="2" l="1"/>
  <c r="I86" i="2"/>
  <c r="I84" i="2"/>
  <c r="I79" i="2"/>
  <c r="I78" i="2" s="1"/>
  <c r="I77" i="2" s="1"/>
  <c r="I76" i="2" s="1"/>
  <c r="I74" i="2"/>
  <c r="I73" i="2" s="1"/>
  <c r="I72" i="2" s="1"/>
  <c r="I71" i="2" s="1"/>
  <c r="I69" i="2"/>
  <c r="I68" i="2" s="1"/>
  <c r="I67" i="2"/>
  <c r="I62" i="2" s="1"/>
  <c r="J58" i="2"/>
  <c r="J57" i="2" s="1"/>
  <c r="I58" i="2"/>
  <c r="J52" i="2"/>
  <c r="J51" i="2" s="1"/>
  <c r="I52" i="2"/>
  <c r="I51" i="2" s="1"/>
  <c r="I50" i="2" s="1"/>
  <c r="J47" i="2"/>
  <c r="I46" i="2"/>
  <c r="I45" i="2" s="1"/>
  <c r="J44" i="2"/>
  <c r="I41" i="2"/>
  <c r="I40" i="2" s="1"/>
  <c r="I39" i="2" s="1"/>
  <c r="J39" i="2"/>
  <c r="I37" i="2"/>
  <c r="I36" i="2" s="1"/>
  <c r="I35" i="2" s="1"/>
  <c r="I34" i="2" s="1"/>
  <c r="I30" i="2"/>
  <c r="I28" i="2"/>
  <c r="J20" i="2"/>
  <c r="I20" i="2"/>
  <c r="J18" i="2"/>
  <c r="I18" i="2"/>
  <c r="I17" i="2" l="1"/>
  <c r="I16" i="2" s="1"/>
  <c r="J17" i="2"/>
  <c r="J16" i="2" s="1"/>
  <c r="J11" i="2" s="1"/>
  <c r="I83" i="2"/>
  <c r="I82" i="2" s="1"/>
  <c r="I81" i="2" s="1"/>
  <c r="I26" i="2"/>
  <c r="I44" i="2"/>
  <c r="J49" i="2"/>
  <c r="G52" i="2"/>
  <c r="G51" i="2" s="1"/>
  <c r="G50" i="2" s="1"/>
  <c r="G79" i="2"/>
  <c r="G78" i="2" s="1"/>
  <c r="G77" i="2" s="1"/>
  <c r="G76" i="2" s="1"/>
  <c r="G86" i="2"/>
  <c r="H58" i="2"/>
  <c r="H52" i="2"/>
  <c r="H51" i="2" s="1"/>
  <c r="I11" i="2" l="1"/>
  <c r="J90" i="2"/>
  <c r="J10" i="2" s="1"/>
  <c r="I49" i="2"/>
  <c r="I90" i="2" s="1"/>
  <c r="G58" i="2"/>
  <c r="I10" i="2" l="1"/>
  <c r="G46" i="2"/>
  <c r="G45" i="2" s="1"/>
  <c r="G74" i="2" l="1"/>
  <c r="G73" i="2" s="1"/>
  <c r="G72" i="2" s="1"/>
  <c r="G71" i="2" s="1"/>
  <c r="G69" i="2"/>
  <c r="G68" i="2" s="1"/>
  <c r="G37" i="2" l="1"/>
  <c r="G36" i="2" s="1"/>
  <c r="G35" i="2" s="1"/>
  <c r="G34" i="2" s="1"/>
  <c r="H57" i="2" l="1"/>
  <c r="H47" i="2"/>
  <c r="G28" i="2" l="1"/>
  <c r="G44" i="2" l="1"/>
  <c r="H39" i="2" l="1"/>
  <c r="G18" i="2" l="1"/>
  <c r="G20" i="2"/>
  <c r="G84" i="2"/>
  <c r="G30" i="2"/>
  <c r="H20" i="2"/>
  <c r="G17" i="2" l="1"/>
  <c r="G49" i="2"/>
  <c r="H49" i="2" l="1"/>
  <c r="G88" i="2"/>
  <c r="G83" i="2" l="1"/>
  <c r="G82" i="2" s="1"/>
  <c r="G81" i="2" s="1"/>
  <c r="G41" i="2"/>
  <c r="G40" i="2" s="1"/>
  <c r="G39" i="2" s="1"/>
  <c r="G26" i="2"/>
  <c r="G67" i="2" l="1"/>
  <c r="G62" i="2" s="1"/>
  <c r="H44" i="2" l="1"/>
  <c r="H18" i="2" l="1"/>
  <c r="H17" i="2" s="1"/>
  <c r="H16" i="2" s="1"/>
  <c r="H11" i="2" s="1"/>
  <c r="H90" i="2" l="1"/>
  <c r="H10" i="2" s="1"/>
  <c r="G16" i="2"/>
  <c r="G11" i="2" s="1"/>
  <c r="G90" i="2" s="1"/>
  <c r="G10" i="2" l="1"/>
</calcChain>
</file>

<file path=xl/sharedStrings.xml><?xml version="1.0" encoding="utf-8"?>
<sst xmlns="http://schemas.openxmlformats.org/spreadsheetml/2006/main" count="190" uniqueCount="63">
  <si>
    <t>ИТОГО</t>
  </si>
  <si>
    <t>9900000000</t>
  </si>
  <si>
    <t>Иные закупки товаров, работ и услуг для обеспечения государственных (муниципальных) нужд</t>
  </si>
  <si>
    <t/>
  </si>
  <si>
    <t xml:space="preserve">Непрограммные направления деятельности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</si>
  <si>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</si>
  <si>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</si>
  <si>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</si>
  <si>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</si>
  <si>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</si>
  <si>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</si>
  <si>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</si>
  <si>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</si>
  <si>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</si>
  <si>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</si>
  <si>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</si>
  <si>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</si>
  <si>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</si>
  <si>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</si>
  <si>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Другие общегосударственные вопросы</t>
  </si>
  <si>
    <t>Уплата налогов, сборов и иных платежей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</si>
  <si>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</si>
  <si>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</si>
  <si>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</si>
  <si>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</si>
  <si>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в том числе средства вышестоя-щих бюджетов</t>
  </si>
  <si>
    <t>вид расхо-дов</t>
  </si>
  <si>
    <t>целевая статья</t>
  </si>
  <si>
    <t>под-раздел</t>
  </si>
  <si>
    <t>раз-дел</t>
  </si>
  <si>
    <t>Сумма</t>
  </si>
  <si>
    <t>Коды классификации расходов бюджета</t>
  </si>
  <si>
    <t>Код главно-го распо-ряди-теля средств бюдже-та</t>
  </si>
  <si>
    <t>Закупка товаров, работ и услуг для обеспечения государственных (муниципальных) нужд</t>
  </si>
  <si>
    <t>НАЦИОНАЛЬНАЯ ЭКОНОМИКА</t>
  </si>
  <si>
    <t>Дорожное хозяйство (дорожные фонды)</t>
  </si>
  <si>
    <t>Непрограммные направления деятельности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</si>
  <si>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</si>
  <si>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</si>
  <si>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СОЦИАЛЬНАЯ ПОЛИТИКА</t>
  </si>
  <si>
    <t>Пенсионное обеспечение</t>
  </si>
  <si>
    <t xml:space="preserve">                                                                                                                к Решению Совета депутатов Промышленного 
                                                                                                                внутригородского района городского округа Самара</t>
  </si>
  <si>
    <t>Администрация Промышленного внутригородского района городского округа Самара</t>
  </si>
  <si>
    <t>Субсидии бюджетным учреждениям</t>
  </si>
  <si>
    <t>К100000000</t>
  </si>
  <si>
    <t>тыс. рублей</t>
  </si>
  <si>
    <t>Субсидии некоммерческим организациям (за исключением государственных (муниципальных) учреждений)</t>
  </si>
  <si>
    <t>Условно утверждаемые расходы</t>
  </si>
  <si>
    <t>Всего с учетом условно утверждаемых расходов</t>
  </si>
  <si>
    <t>Наименование главного распорядителя средств бюджета внутригородского района, разделов, подразделов, целевых статей и видов расходов</t>
  </si>
  <si>
    <t>Защита населения и территории от чрезвычайных ситуаций природного и техногенного характера, пожарная безопасность</t>
  </si>
  <si>
    <t>Профессиональная подготовка, переподготовка и повышение квалификации</t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</si>
  <si>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</si>
  <si>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"Благоустройство территории Промышленного внутригородского района городского округа Самара" на 2018-2025 годы</t>
  </si>
  <si>
    <t>К200000000</t>
  </si>
  <si>
    <t>2024 год - всего</t>
  </si>
  <si>
    <t>Ведомственная структура расходов бюджета Промышленного внутригородского района городского округа Самара Самарской области на плановый период 2024 и 2025 годов</t>
  </si>
  <si>
    <t>2025 год - всего</t>
  </si>
  <si>
    <t>Резервные фонды</t>
  </si>
  <si>
    <t>Резервные средства</t>
  </si>
  <si>
    <t>Муниципальная программа "Комфортная городская среда" на 2018-2025 годы</t>
  </si>
  <si>
    <t xml:space="preserve">                                                                                                                Приложение №  2</t>
  </si>
  <si>
    <t xml:space="preserve">                                                                                                                от " 15 " ноября 2023 г. № 154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</si>
</sst>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#,##0.0;[Red]\-#,##0.0"/>
    <numFmt numFmtId="165" formatCode="#,##0.0"/>
    <numFmt numFmtId="166" formatCode="000"/>
    <numFmt numFmtId="167" formatCode="0000000000"/>
    <numFmt numFmtId="168" formatCode="00"/>
    <numFmt numFmtId="169" formatCode="#,##0.0_ ;[Red]\-#,##0.0\ "/>
    <numFmt numFmtId="170" formatCode="#,##0.0;\-#,##0.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3" fillId="0" borderId="0" xfId="1" applyFont="1"/>
    <xf numFmtId="0" fontId="2" fillId="0" borderId="0" xfId="1" applyNumberFormat="1" applyFont="1" applyFill="1" applyAlignment="1" applyProtection="1">
      <alignment horizontal="right"/>
      <protection hidden="1"/>
    </xf>
    <xf numFmtId="0" fontId="4" fillId="0" borderId="0" xfId="0" applyFont="1" applyAlignment="1">
      <alignment horizontal="right"/>
    </xf>
    <xf numFmtId="0" fontId="3" fillId="0" borderId="0" xfId="1" applyFont="1" applyFill="1"/>
    <xf numFmtId="0" fontId="6" fillId="0" borderId="0" xfId="1" applyFont="1" applyFill="1" applyProtection="1">
      <protection hidden="1"/>
    </xf>
    <xf numFmtId="0" fontId="6" fillId="0" borderId="0" xfId="1" applyNumberFormat="1" applyFont="1" applyFill="1" applyAlignment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/>
      <protection hidden="1"/>
    </xf>
    <xf numFmtId="0" fontId="6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2" xfId="1" applyNumberFormat="1" applyFont="1" applyFill="1" applyBorder="1" applyAlignment="1" applyProtection="1">
      <alignment horizontal="left" vertical="center" wrapText="1"/>
      <protection hidden="1"/>
    </xf>
    <xf numFmtId="0" fontId="8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4" xfId="1" applyNumberFormat="1" applyFont="1" applyFill="1" applyBorder="1" applyAlignment="1" applyProtection="1">
      <alignment vertical="center" wrapText="1"/>
      <protection hidden="1"/>
    </xf>
    <xf numFmtId="168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4" xfId="1" applyNumberFormat="1" applyFont="1" applyFill="1" applyBorder="1" applyAlignment="1" applyProtection="1">
      <alignment vertical="top" wrapText="1"/>
      <protection hidden="1"/>
    </xf>
    <xf numFmtId="169" fontId="3" fillId="0" borderId="0" xfId="1" applyNumberFormat="1" applyFont="1" applyFill="1"/>
    <xf numFmtId="0" fontId="10" fillId="0" borderId="0" xfId="1" applyFont="1" applyFill="1"/>
    <xf numFmtId="43" fontId="11" fillId="2" borderId="0" xfId="1" applyNumberFormat="1" applyFont="1" applyFill="1"/>
    <xf numFmtId="0" fontId="12" fillId="0" borderId="1" xfId="1" applyNumberFormat="1" applyFont="1" applyFill="1" applyBorder="1" applyAlignment="1" applyProtection="1">
      <alignment horizontal="left" vertical="center" wrapText="1"/>
      <protection hidden="1"/>
    </xf>
    <xf numFmtId="0" fontId="13" fillId="0" borderId="1" xfId="1" applyFont="1" applyFill="1" applyBorder="1" applyAlignment="1" applyProtection="1">
      <protection hidden="1"/>
    </xf>
    <xf numFmtId="0" fontId="13" fillId="0" borderId="4" xfId="1" applyFont="1" applyFill="1" applyBorder="1" applyAlignment="1" applyProtection="1">
      <protection hidden="1"/>
    </xf>
    <xf numFmtId="0" fontId="13" fillId="0" borderId="4" xfId="1" applyFont="1" applyFill="1" applyBorder="1" applyAlignment="1" applyProtection="1">
      <alignment horizontal="center" vertical="center"/>
      <protection hidden="1"/>
    </xf>
    <xf numFmtId="43" fontId="12" fillId="2" borderId="0" xfId="1" applyNumberFormat="1" applyFont="1" applyFill="1"/>
    <xf numFmtId="0" fontId="3" fillId="0" borderId="1" xfId="1" applyFont="1" applyBorder="1" applyProtection="1">
      <protection hidden="1"/>
    </xf>
    <xf numFmtId="0" fontId="8" fillId="0" borderId="1" xfId="1" applyFont="1" applyFill="1" applyBorder="1" applyAlignment="1" applyProtection="1">
      <protection hidden="1"/>
    </xf>
    <xf numFmtId="0" fontId="7" fillId="0" borderId="1" xfId="1" applyNumberFormat="1" applyFont="1" applyFill="1" applyBorder="1" applyAlignment="1" applyProtection="1">
      <protection hidden="1"/>
    </xf>
    <xf numFmtId="164" fontId="7" fillId="0" borderId="1" xfId="1" applyNumberFormat="1" applyFont="1" applyFill="1" applyBorder="1" applyAlignment="1" applyProtection="1">
      <protection hidden="1"/>
    </xf>
    <xf numFmtId="0" fontId="3" fillId="0" borderId="0" xfId="1" applyFont="1" applyProtection="1">
      <protection hidden="1"/>
    </xf>
    <xf numFmtId="0" fontId="8" fillId="0" borderId="0" xfId="1" applyFont="1" applyFill="1" applyAlignment="1" applyProtection="1">
      <protection hidden="1"/>
    </xf>
    <xf numFmtId="0" fontId="8" fillId="3" borderId="4" xfId="1" applyNumberFormat="1" applyFont="1" applyFill="1" applyBorder="1" applyAlignment="1" applyProtection="1">
      <alignment vertical="center" wrapText="1"/>
      <protection hidden="1"/>
    </xf>
    <xf numFmtId="0" fontId="8" fillId="3" borderId="1" xfId="1" applyNumberFormat="1" applyFont="1" applyFill="1" applyBorder="1" applyAlignment="1" applyProtection="1">
      <alignment horizontal="center" vertical="center"/>
      <protection hidden="1"/>
    </xf>
    <xf numFmtId="168" fontId="8" fillId="3" borderId="4" xfId="1" applyNumberFormat="1" applyFont="1" applyFill="1" applyBorder="1" applyAlignment="1" applyProtection="1">
      <alignment horizontal="center" vertical="center" wrapText="1"/>
      <protection hidden="1"/>
    </xf>
    <xf numFmtId="167" fontId="8" fillId="3" borderId="4" xfId="1" applyNumberFormat="1" applyFont="1" applyFill="1" applyBorder="1" applyAlignment="1" applyProtection="1">
      <alignment horizontal="center" vertical="center" wrapText="1"/>
      <protection hidden="1"/>
    </xf>
    <xf numFmtId="166" fontId="8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3" borderId="4" xfId="1" applyNumberFormat="1" applyFont="1" applyFill="1" applyBorder="1" applyAlignment="1" applyProtection="1">
      <alignment vertical="top" wrapText="1"/>
      <protection hidden="1"/>
    </xf>
    <xf numFmtId="0" fontId="4" fillId="3" borderId="0" xfId="0" applyFont="1" applyFill="1" applyAlignment="1">
      <alignment horizontal="right"/>
    </xf>
    <xf numFmtId="0" fontId="3" fillId="3" borderId="0" xfId="1" applyFont="1" applyFill="1" applyProtection="1">
      <protection hidden="1"/>
    </xf>
    <xf numFmtId="0" fontId="3" fillId="3" borderId="0" xfId="1" applyFont="1" applyFill="1"/>
    <xf numFmtId="0" fontId="6" fillId="3" borderId="0" xfId="1" applyFont="1" applyFill="1" applyProtection="1">
      <protection hidden="1"/>
    </xf>
    <xf numFmtId="0" fontId="6" fillId="3" borderId="1" xfId="1" applyNumberFormat="1" applyFont="1" applyFill="1" applyBorder="1" applyAlignment="1" applyProtection="1">
      <alignment horizontal="center" vertical="center" wrapText="1"/>
      <protection hidden="1"/>
    </xf>
    <xf numFmtId="164" fontId="7" fillId="3" borderId="1" xfId="1" applyNumberFormat="1" applyFont="1" applyFill="1" applyBorder="1" applyAlignment="1" applyProtection="1">
      <alignment vertical="center" wrapText="1"/>
      <protection hidden="1"/>
    </xf>
    <xf numFmtId="164" fontId="8" fillId="3" borderId="1" xfId="1" applyNumberFormat="1" applyFont="1" applyFill="1" applyBorder="1" applyAlignment="1" applyProtection="1">
      <alignment vertical="center" wrapText="1"/>
      <protection hidden="1"/>
    </xf>
    <xf numFmtId="0" fontId="8" fillId="3" borderId="0" xfId="1" applyFont="1" applyFill="1" applyAlignment="1" applyProtection="1">
      <protection hidden="1"/>
    </xf>
    <xf numFmtId="0" fontId="14" fillId="3" borderId="0" xfId="1" applyFont="1" applyFill="1"/>
    <xf numFmtId="165" fontId="3" fillId="3" borderId="0" xfId="1" applyNumberFormat="1" applyFont="1" applyFill="1"/>
    <xf numFmtId="164" fontId="9" fillId="3" borderId="1" xfId="1" applyNumberFormat="1" applyFont="1" applyFill="1" applyBorder="1" applyAlignment="1" applyProtection="1">
      <alignment vertical="center" wrapText="1"/>
      <protection hidden="1"/>
    </xf>
    <xf numFmtId="170" fontId="8" fillId="3" borderId="1" xfId="1" applyNumberFormat="1" applyFont="1" applyFill="1" applyBorder="1" applyAlignment="1" applyProtection="1">
      <alignment horizontal="right" vertical="center" wrapText="1"/>
      <protection hidden="1"/>
    </xf>
    <xf numFmtId="165" fontId="12" fillId="3" borderId="1" xfId="1" applyNumberFormat="1" applyFont="1" applyFill="1" applyBorder="1" applyAlignment="1" applyProtection="1">
      <alignment vertical="center"/>
      <protection hidden="1"/>
    </xf>
    <xf numFmtId="165" fontId="13" fillId="3" borderId="1" xfId="1" applyNumberFormat="1" applyFont="1" applyFill="1" applyBorder="1"/>
    <xf numFmtId="164" fontId="15" fillId="3" borderId="1" xfId="1" applyNumberFormat="1" applyFont="1" applyFill="1" applyBorder="1" applyAlignment="1" applyProtection="1">
      <alignment vertical="center" wrapText="1"/>
      <protection hidden="1"/>
    </xf>
    <xf numFmtId="164" fontId="13" fillId="3" borderId="1" xfId="1" applyNumberFormat="1" applyFont="1" applyFill="1" applyBorder="1" applyAlignment="1" applyProtection="1">
      <alignment vertical="center" wrapText="1"/>
      <protection hidden="1"/>
    </xf>
    <xf numFmtId="165" fontId="12" fillId="3" borderId="1" xfId="1" applyNumberFormat="1" applyFont="1" applyFill="1" applyBorder="1"/>
    <xf numFmtId="164" fontId="12" fillId="3" borderId="1" xfId="1" applyNumberFormat="1" applyFont="1" applyFill="1" applyBorder="1" applyAlignment="1" applyProtection="1">
      <protection hidden="1"/>
    </xf>
    <xf numFmtId="0" fontId="6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right" wrapText="1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3" borderId="8" xfId="1" applyFont="1" applyFill="1" applyBorder="1" applyAlignment="1" applyProtection="1">
      <alignment horizontal="center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5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"/>
  <sheetViews>
    <sheetView showGridLines="0" tabSelected="1" view="pageBreakPreview" zoomScaleNormal="100" zoomScaleSheetLayoutView="100" workbookViewId="0">
      <selection activeCell="A4" sqref="A4"/>
    </sheetView>
  </sheetViews>
  <sheetFormatPr defaultColWidth="9.140625" defaultRowHeight="12.75" x14ac:dyDescent="0.2"/>
  <cols>
    <col min="1" max="1" width="64.28515625" style="1" customWidth="1"/>
    <col min="2" max="2" width="8.85546875" style="1" customWidth="1"/>
    <col min="3" max="3" width="7.140625" style="1" customWidth="1"/>
    <col min="4" max="4" width="10.140625" style="1" customWidth="1"/>
    <col min="5" max="5" width="14.28515625" style="1" customWidth="1"/>
    <col min="6" max="6" width="9" style="1" customWidth="1"/>
    <col min="7" max="7" width="14.28515625" style="47" customWidth="1"/>
    <col min="8" max="8" width="12.85546875" style="47" customWidth="1"/>
    <col min="9" max="9" width="13.85546875" style="47" customWidth="1"/>
    <col min="10" max="10" width="12.28515625" style="47" customWidth="1"/>
    <col min="11" max="11" width="15.85546875" style="1" customWidth="1"/>
    <col min="12" max="12" width="16.140625" style="1" customWidth="1"/>
    <col min="13" max="236" width="9.140625" style="1" customWidth="1"/>
    <col min="237" max="16384" width="9.140625" style="1"/>
  </cols>
  <sheetData>
    <row r="1" spans="1:10" ht="18.75" x14ac:dyDescent="0.3">
      <c r="A1" s="64" t="s">
        <v>61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45" customHeight="1" x14ac:dyDescent="0.3">
      <c r="A2" s="65" t="s">
        <v>41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8.75" x14ac:dyDescent="0.3">
      <c r="A3" s="66" t="s">
        <v>62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18.75" x14ac:dyDescent="0.3">
      <c r="A4" s="2"/>
      <c r="B4" s="3"/>
      <c r="C4" s="3"/>
      <c r="D4" s="3"/>
      <c r="E4" s="3"/>
      <c r="F4" s="3"/>
      <c r="G4" s="45"/>
      <c r="H4" s="45"/>
      <c r="I4" s="46"/>
    </row>
    <row r="5" spans="1:10" ht="43.5" customHeight="1" x14ac:dyDescent="0.2">
      <c r="A5" s="67" t="s">
        <v>56</v>
      </c>
      <c r="B5" s="67"/>
      <c r="C5" s="67"/>
      <c r="D5" s="67"/>
      <c r="E5" s="67"/>
      <c r="F5" s="67"/>
      <c r="G5" s="67"/>
      <c r="H5" s="67"/>
      <c r="I5" s="67"/>
      <c r="J5" s="67"/>
    </row>
    <row r="6" spans="1:10" ht="16.5" x14ac:dyDescent="0.25">
      <c r="A6" s="5"/>
      <c r="B6" s="5"/>
      <c r="C6" s="6"/>
      <c r="D6" s="6"/>
      <c r="E6" s="6"/>
      <c r="F6" s="5"/>
      <c r="G6" s="48"/>
      <c r="I6" s="68" t="s">
        <v>45</v>
      </c>
      <c r="J6" s="68"/>
    </row>
    <row r="7" spans="1:10" ht="16.5" x14ac:dyDescent="0.2">
      <c r="A7" s="69" t="s">
        <v>49</v>
      </c>
      <c r="B7" s="69" t="s">
        <v>32</v>
      </c>
      <c r="C7" s="70" t="s">
        <v>31</v>
      </c>
      <c r="D7" s="70"/>
      <c r="E7" s="70"/>
      <c r="F7" s="70"/>
      <c r="G7" s="63" t="s">
        <v>30</v>
      </c>
      <c r="H7" s="63"/>
      <c r="I7" s="63" t="s">
        <v>30</v>
      </c>
      <c r="J7" s="63"/>
    </row>
    <row r="8" spans="1:10" ht="99" x14ac:dyDescent="0.2">
      <c r="A8" s="69"/>
      <c r="B8" s="69"/>
      <c r="C8" s="7" t="s">
        <v>29</v>
      </c>
      <c r="D8" s="8" t="s">
        <v>28</v>
      </c>
      <c r="E8" s="7" t="s">
        <v>27</v>
      </c>
      <c r="F8" s="8" t="s">
        <v>26</v>
      </c>
      <c r="G8" s="49" t="s">
        <v>55</v>
      </c>
      <c r="H8" s="49" t="s">
        <v>25</v>
      </c>
      <c r="I8" s="49" t="s">
        <v>57</v>
      </c>
      <c r="J8" s="49" t="s">
        <v>25</v>
      </c>
    </row>
    <row r="9" spans="1:10" ht="16.5" x14ac:dyDescent="0.2">
      <c r="A9" s="9">
        <v>1</v>
      </c>
      <c r="B9" s="10">
        <v>2</v>
      </c>
      <c r="C9" s="11">
        <v>3</v>
      </c>
      <c r="D9" s="11">
        <v>4</v>
      </c>
      <c r="E9" s="12">
        <v>5</v>
      </c>
      <c r="F9" s="13">
        <v>6</v>
      </c>
      <c r="G9" s="49">
        <v>7</v>
      </c>
      <c r="H9" s="49">
        <v>8</v>
      </c>
      <c r="I9" s="49">
        <v>9</v>
      </c>
      <c r="J9" s="49">
        <v>10</v>
      </c>
    </row>
    <row r="10" spans="1:10" ht="28.5" x14ac:dyDescent="0.2">
      <c r="A10" s="14" t="s">
        <v>42</v>
      </c>
      <c r="B10" s="15">
        <v>942</v>
      </c>
      <c r="C10" s="16"/>
      <c r="D10" s="17"/>
      <c r="E10" s="18"/>
      <c r="F10" s="19"/>
      <c r="G10" s="50">
        <f>G90</f>
        <v>252458.3</v>
      </c>
      <c r="H10" s="50">
        <f>H90</f>
        <v>0</v>
      </c>
      <c r="I10" s="50">
        <f>I90</f>
        <v>257153.6</v>
      </c>
      <c r="J10" s="50">
        <f>J90</f>
        <v>0</v>
      </c>
    </row>
    <row r="11" spans="1:10" ht="15" x14ac:dyDescent="0.2">
      <c r="A11" s="20" t="s">
        <v>24</v>
      </c>
      <c r="B11" s="15">
        <v>942</v>
      </c>
      <c r="C11" s="21">
        <v>1</v>
      </c>
      <c r="D11" s="21" t="s">
        <v>3</v>
      </c>
      <c r="E11" s="22" t="s">
        <v>3</v>
      </c>
      <c r="F11" s="23" t="s">
        <v>3</v>
      </c>
      <c r="G11" s="51">
        <f>G16+G26+G12+G22</f>
        <v>162769.5</v>
      </c>
      <c r="H11" s="51">
        <f>H16+H26</f>
        <v>0</v>
      </c>
      <c r="I11" s="51">
        <f>I16+I26+I12+I22</f>
        <v>164720</v>
      </c>
      <c r="J11" s="51">
        <f>J16+J26</f>
        <v>0</v>
      </c>
    </row>
    <row r="12" spans="1:10" ht="30" x14ac:dyDescent="0.2">
      <c r="A12" s="20" t="s">
        <v>52</v>
      </c>
      <c r="B12" s="15">
        <v>942</v>
      </c>
      <c r="C12" s="21">
        <v>1</v>
      </c>
      <c r="D12" s="21">
        <v>2</v>
      </c>
      <c r="E12" s="22"/>
      <c r="F12" s="23"/>
      <c r="G12" s="51">
        <f t="shared" ref="G12:J14" si="0">G13</f>
        <v>3369.5</v>
      </c>
      <c r="H12" s="51">
        <f t="shared" si="0"/>
        <v>0</v>
      </c>
      <c r="I12" s="51">
        <f t="shared" si="0"/>
        <v>3369.5</v>
      </c>
      <c r="J12" s="51">
        <f t="shared" si="0"/>
        <v>0</v>
      </c>
    </row>
    <row r="13" spans="1:10" ht="15" x14ac:dyDescent="0.2">
      <c r="A13" s="20" t="s">
        <v>4</v>
      </c>
      <c r="B13" s="15">
        <v>942</v>
      </c>
      <c r="C13" s="21">
        <v>1</v>
      </c>
      <c r="D13" s="21">
        <v>2</v>
      </c>
      <c r="E13" s="22" t="s">
        <v>1</v>
      </c>
      <c r="F13" s="23"/>
      <c r="G13" s="51">
        <f t="shared" si="0"/>
        <v>3369.5</v>
      </c>
      <c r="H13" s="51">
        <f t="shared" si="0"/>
        <v>0</v>
      </c>
      <c r="I13" s="51">
        <f t="shared" si="0"/>
        <v>3369.5</v>
      </c>
      <c r="J13" s="51">
        <f t="shared" si="0"/>
        <v>0</v>
      </c>
    </row>
    <row r="14" spans="1:10" ht="60" x14ac:dyDescent="0.2">
      <c r="A14" s="24" t="s">
        <v>22</v>
      </c>
      <c r="B14" s="15">
        <v>942</v>
      </c>
      <c r="C14" s="21">
        <v>1</v>
      </c>
      <c r="D14" s="21">
        <v>2</v>
      </c>
      <c r="E14" s="22" t="s">
        <v>1</v>
      </c>
      <c r="F14" s="23">
        <v>100</v>
      </c>
      <c r="G14" s="51">
        <f t="shared" si="0"/>
        <v>3369.5</v>
      </c>
      <c r="H14" s="51">
        <f t="shared" si="0"/>
        <v>0</v>
      </c>
      <c r="I14" s="51">
        <f t="shared" si="0"/>
        <v>3369.5</v>
      </c>
      <c r="J14" s="51">
        <f t="shared" si="0"/>
        <v>0</v>
      </c>
    </row>
    <row r="15" spans="1:10" ht="30" x14ac:dyDescent="0.2">
      <c r="A15" s="20" t="s">
        <v>21</v>
      </c>
      <c r="B15" s="15">
        <v>942</v>
      </c>
      <c r="C15" s="21">
        <v>1</v>
      </c>
      <c r="D15" s="21">
        <v>2</v>
      </c>
      <c r="E15" s="22" t="s">
        <v>1</v>
      </c>
      <c r="F15" s="23">
        <v>120</v>
      </c>
      <c r="G15" s="51">
        <v>3369.5</v>
      </c>
      <c r="H15" s="51">
        <v>0</v>
      </c>
      <c r="I15" s="51">
        <v>3369.5</v>
      </c>
      <c r="J15" s="51">
        <v>0</v>
      </c>
    </row>
    <row r="16" spans="1:10" ht="45" x14ac:dyDescent="0.2">
      <c r="A16" s="24" t="s">
        <v>23</v>
      </c>
      <c r="B16" s="15">
        <v>942</v>
      </c>
      <c r="C16" s="21">
        <v>1</v>
      </c>
      <c r="D16" s="21">
        <v>4</v>
      </c>
      <c r="E16" s="22" t="s">
        <v>3</v>
      </c>
      <c r="F16" s="23" t="s">
        <v>3</v>
      </c>
      <c r="G16" s="51">
        <f>G17</f>
        <v>77869.399999999994</v>
      </c>
      <c r="H16" s="51">
        <f>H17</f>
        <v>0</v>
      </c>
      <c r="I16" s="51">
        <f>I17</f>
        <v>77869.399999999994</v>
      </c>
      <c r="J16" s="51">
        <f>J17</f>
        <v>0</v>
      </c>
    </row>
    <row r="17" spans="1:12" ht="15" x14ac:dyDescent="0.2">
      <c r="A17" s="20" t="s">
        <v>4</v>
      </c>
      <c r="B17" s="15">
        <v>942</v>
      </c>
      <c r="C17" s="21">
        <v>1</v>
      </c>
      <c r="D17" s="21">
        <v>4</v>
      </c>
      <c r="E17" s="22" t="s">
        <v>1</v>
      </c>
      <c r="F17" s="23" t="s">
        <v>3</v>
      </c>
      <c r="G17" s="51">
        <f>G18+G20</f>
        <v>77869.399999999994</v>
      </c>
      <c r="H17" s="51">
        <f>H18+H20</f>
        <v>0</v>
      </c>
      <c r="I17" s="51">
        <f>I18+I20</f>
        <v>77869.399999999994</v>
      </c>
      <c r="J17" s="51">
        <f>J18+J20</f>
        <v>0</v>
      </c>
    </row>
    <row r="18" spans="1:12" ht="60" x14ac:dyDescent="0.2">
      <c r="A18" s="24" t="s">
        <v>22</v>
      </c>
      <c r="B18" s="15">
        <v>942</v>
      </c>
      <c r="C18" s="21">
        <v>1</v>
      </c>
      <c r="D18" s="21">
        <v>4</v>
      </c>
      <c r="E18" s="22" t="s">
        <v>1</v>
      </c>
      <c r="F18" s="23">
        <v>100</v>
      </c>
      <c r="G18" s="51">
        <f>G19</f>
        <v>77241.399999999994</v>
      </c>
      <c r="H18" s="51">
        <f>H19</f>
        <v>0</v>
      </c>
      <c r="I18" s="51">
        <f>I19</f>
        <v>77241.399999999994</v>
      </c>
      <c r="J18" s="51">
        <f>J19</f>
        <v>0</v>
      </c>
    </row>
    <row r="19" spans="1:12" ht="30" x14ac:dyDescent="0.2">
      <c r="A19" s="20" t="s">
        <v>21</v>
      </c>
      <c r="B19" s="15">
        <v>942</v>
      </c>
      <c r="C19" s="21">
        <v>1</v>
      </c>
      <c r="D19" s="21">
        <v>4</v>
      </c>
      <c r="E19" s="22" t="s">
        <v>1</v>
      </c>
      <c r="F19" s="23">
        <v>120</v>
      </c>
      <c r="G19" s="51">
        <f>58381.2+18510.2+350</f>
        <v>77241.399999999994</v>
      </c>
      <c r="H19" s="51">
        <v>0</v>
      </c>
      <c r="I19" s="51">
        <f>58381.2+18510.2+350</f>
        <v>77241.399999999994</v>
      </c>
      <c r="J19" s="51">
        <v>0</v>
      </c>
    </row>
    <row r="20" spans="1:12" ht="30" x14ac:dyDescent="0.2">
      <c r="A20" s="24" t="s">
        <v>33</v>
      </c>
      <c r="B20" s="15">
        <v>942</v>
      </c>
      <c r="C20" s="21">
        <v>1</v>
      </c>
      <c r="D20" s="21">
        <v>4</v>
      </c>
      <c r="E20" s="22" t="s">
        <v>1</v>
      </c>
      <c r="F20" s="23">
        <v>200</v>
      </c>
      <c r="G20" s="51">
        <f>G21</f>
        <v>628</v>
      </c>
      <c r="H20" s="51">
        <f>H21</f>
        <v>0</v>
      </c>
      <c r="I20" s="51">
        <f>I21</f>
        <v>628</v>
      </c>
      <c r="J20" s="51">
        <f>J21</f>
        <v>0</v>
      </c>
    </row>
    <row r="21" spans="1:12" ht="30" x14ac:dyDescent="0.2">
      <c r="A21" s="20" t="s">
        <v>2</v>
      </c>
      <c r="B21" s="15">
        <v>942</v>
      </c>
      <c r="C21" s="21">
        <v>1</v>
      </c>
      <c r="D21" s="21">
        <v>4</v>
      </c>
      <c r="E21" s="22" t="s">
        <v>1</v>
      </c>
      <c r="F21" s="23">
        <v>240</v>
      </c>
      <c r="G21" s="51">
        <v>628</v>
      </c>
      <c r="H21" s="51">
        <v>0</v>
      </c>
      <c r="I21" s="51">
        <f>628</f>
        <v>628</v>
      </c>
      <c r="J21" s="51">
        <v>0</v>
      </c>
    </row>
    <row r="22" spans="1:12" ht="15" x14ac:dyDescent="0.2">
      <c r="A22" s="20" t="s">
        <v>58</v>
      </c>
      <c r="B22" s="15">
        <v>942</v>
      </c>
      <c r="C22" s="21">
        <v>1</v>
      </c>
      <c r="D22" s="21">
        <v>11</v>
      </c>
      <c r="E22" s="22" t="s">
        <v>3</v>
      </c>
      <c r="F22" s="23" t="s">
        <v>3</v>
      </c>
      <c r="G22" s="51">
        <f t="shared" ref="G22:J24" si="1">G23</f>
        <v>50</v>
      </c>
      <c r="H22" s="51">
        <f t="shared" si="1"/>
        <v>0</v>
      </c>
      <c r="I22" s="51">
        <f t="shared" si="1"/>
        <v>50</v>
      </c>
      <c r="J22" s="51">
        <f t="shared" si="1"/>
        <v>0</v>
      </c>
    </row>
    <row r="23" spans="1:12" ht="15" x14ac:dyDescent="0.2">
      <c r="A23" s="20" t="s">
        <v>4</v>
      </c>
      <c r="B23" s="15">
        <v>942</v>
      </c>
      <c r="C23" s="21">
        <v>1</v>
      </c>
      <c r="D23" s="21">
        <v>11</v>
      </c>
      <c r="E23" s="22" t="s">
        <v>1</v>
      </c>
      <c r="F23" s="23" t="s">
        <v>3</v>
      </c>
      <c r="G23" s="51">
        <f t="shared" si="1"/>
        <v>50</v>
      </c>
      <c r="H23" s="51">
        <f t="shared" si="1"/>
        <v>0</v>
      </c>
      <c r="I23" s="51">
        <f t="shared" si="1"/>
        <v>50</v>
      </c>
      <c r="J23" s="51">
        <f t="shared" si="1"/>
        <v>0</v>
      </c>
    </row>
    <row r="24" spans="1:12" ht="15" x14ac:dyDescent="0.2">
      <c r="A24" s="24" t="s">
        <v>6</v>
      </c>
      <c r="B24" s="15">
        <v>942</v>
      </c>
      <c r="C24" s="21">
        <v>1</v>
      </c>
      <c r="D24" s="21">
        <v>11</v>
      </c>
      <c r="E24" s="22" t="s">
        <v>1</v>
      </c>
      <c r="F24" s="23">
        <v>800</v>
      </c>
      <c r="G24" s="51">
        <f t="shared" si="1"/>
        <v>50</v>
      </c>
      <c r="H24" s="51">
        <f t="shared" si="1"/>
        <v>0</v>
      </c>
      <c r="I24" s="51">
        <f t="shared" si="1"/>
        <v>50</v>
      </c>
      <c r="J24" s="51">
        <f t="shared" si="1"/>
        <v>0</v>
      </c>
    </row>
    <row r="25" spans="1:12" ht="15" x14ac:dyDescent="0.2">
      <c r="A25" s="20" t="s">
        <v>59</v>
      </c>
      <c r="B25" s="15">
        <v>942</v>
      </c>
      <c r="C25" s="21">
        <v>1</v>
      </c>
      <c r="D25" s="21">
        <v>11</v>
      </c>
      <c r="E25" s="22" t="s">
        <v>1</v>
      </c>
      <c r="F25" s="23">
        <v>870</v>
      </c>
      <c r="G25" s="51">
        <v>50</v>
      </c>
      <c r="H25" s="51">
        <v>0</v>
      </c>
      <c r="I25" s="51">
        <v>50</v>
      </c>
      <c r="J25" s="51">
        <v>0</v>
      </c>
    </row>
    <row r="26" spans="1:12" s="4" customFormat="1" ht="15" x14ac:dyDescent="0.2">
      <c r="A26" s="24" t="s">
        <v>19</v>
      </c>
      <c r="B26" s="15">
        <v>942</v>
      </c>
      <c r="C26" s="21">
        <v>1</v>
      </c>
      <c r="D26" s="21">
        <v>13</v>
      </c>
      <c r="E26" s="22"/>
      <c r="F26" s="23" t="s">
        <v>3</v>
      </c>
      <c r="G26" s="51">
        <f>G27</f>
        <v>81480.600000000006</v>
      </c>
      <c r="H26" s="51">
        <v>0</v>
      </c>
      <c r="I26" s="51">
        <f>I27</f>
        <v>83431.100000000006</v>
      </c>
      <c r="J26" s="51">
        <v>0</v>
      </c>
    </row>
    <row r="27" spans="1:12" s="4" customFormat="1" ht="15" x14ac:dyDescent="0.2">
      <c r="A27" s="24" t="s">
        <v>4</v>
      </c>
      <c r="B27" s="15">
        <v>942</v>
      </c>
      <c r="C27" s="21">
        <v>1</v>
      </c>
      <c r="D27" s="21">
        <v>13</v>
      </c>
      <c r="E27" s="22" t="s">
        <v>1</v>
      </c>
      <c r="F27" s="23"/>
      <c r="G27" s="51">
        <f>G29+G31+G33</f>
        <v>81480.600000000006</v>
      </c>
      <c r="H27" s="51">
        <v>0</v>
      </c>
      <c r="I27" s="51">
        <f>I29+I31+I33</f>
        <v>83431.100000000006</v>
      </c>
      <c r="J27" s="51">
        <v>0</v>
      </c>
    </row>
    <row r="28" spans="1:12" s="4" customFormat="1" ht="30" x14ac:dyDescent="0.2">
      <c r="A28" s="24" t="s">
        <v>33</v>
      </c>
      <c r="B28" s="15">
        <v>942</v>
      </c>
      <c r="C28" s="21">
        <v>1</v>
      </c>
      <c r="D28" s="21">
        <v>13</v>
      </c>
      <c r="E28" s="22" t="s">
        <v>1</v>
      </c>
      <c r="F28" s="23">
        <v>200</v>
      </c>
      <c r="G28" s="51">
        <f>G29</f>
        <v>2568.6</v>
      </c>
      <c r="H28" s="51">
        <v>0</v>
      </c>
      <c r="I28" s="51">
        <f>I29</f>
        <v>2568.6</v>
      </c>
      <c r="J28" s="51">
        <v>0</v>
      </c>
      <c r="L28" s="25"/>
    </row>
    <row r="29" spans="1:12" s="4" customFormat="1" ht="30" x14ac:dyDescent="0.2">
      <c r="A29" s="20" t="s">
        <v>2</v>
      </c>
      <c r="B29" s="15">
        <v>942</v>
      </c>
      <c r="C29" s="21">
        <v>1</v>
      </c>
      <c r="D29" s="21">
        <v>13</v>
      </c>
      <c r="E29" s="22" t="s">
        <v>1</v>
      </c>
      <c r="F29" s="23">
        <v>240</v>
      </c>
      <c r="G29" s="51">
        <f>568.6+2000</f>
        <v>2568.6</v>
      </c>
      <c r="H29" s="51">
        <v>0</v>
      </c>
      <c r="I29" s="51">
        <v>2568.6</v>
      </c>
      <c r="J29" s="51">
        <v>0</v>
      </c>
      <c r="K29" s="25"/>
    </row>
    <row r="30" spans="1:12" s="26" customFormat="1" ht="30" x14ac:dyDescent="0.2">
      <c r="A30" s="24" t="s">
        <v>15</v>
      </c>
      <c r="B30" s="15">
        <v>942</v>
      </c>
      <c r="C30" s="21">
        <v>1</v>
      </c>
      <c r="D30" s="21">
        <v>13</v>
      </c>
      <c r="E30" s="22">
        <v>9900000000</v>
      </c>
      <c r="F30" s="23">
        <v>600</v>
      </c>
      <c r="G30" s="51">
        <f>G31</f>
        <v>78911.899999999994</v>
      </c>
      <c r="H30" s="51">
        <v>0</v>
      </c>
      <c r="I30" s="51">
        <f>I31</f>
        <v>80862.399999999994</v>
      </c>
      <c r="J30" s="51">
        <v>0</v>
      </c>
    </row>
    <row r="31" spans="1:12" s="26" customFormat="1" ht="15" x14ac:dyDescent="0.2">
      <c r="A31" s="24" t="s">
        <v>43</v>
      </c>
      <c r="B31" s="15">
        <v>942</v>
      </c>
      <c r="C31" s="21">
        <v>1</v>
      </c>
      <c r="D31" s="21">
        <v>13</v>
      </c>
      <c r="E31" s="22">
        <v>9900000000</v>
      </c>
      <c r="F31" s="23">
        <v>610</v>
      </c>
      <c r="G31" s="51">
        <f>75862.4+1049.5+2000</f>
        <v>78911.899999999994</v>
      </c>
      <c r="H31" s="51">
        <v>0</v>
      </c>
      <c r="I31" s="51">
        <v>80862.399999999994</v>
      </c>
      <c r="J31" s="51">
        <v>0</v>
      </c>
    </row>
    <row r="32" spans="1:12" s="26" customFormat="1" ht="15" x14ac:dyDescent="0.2">
      <c r="A32" s="24" t="s">
        <v>6</v>
      </c>
      <c r="B32" s="15">
        <v>942</v>
      </c>
      <c r="C32" s="21">
        <v>1</v>
      </c>
      <c r="D32" s="21">
        <v>13</v>
      </c>
      <c r="E32" s="22">
        <v>9900000000</v>
      </c>
      <c r="F32" s="23">
        <v>800</v>
      </c>
      <c r="G32" s="55">
        <v>0.1</v>
      </c>
      <c r="H32" s="55">
        <v>0</v>
      </c>
      <c r="I32" s="55">
        <v>0.1</v>
      </c>
      <c r="J32" s="55">
        <v>0</v>
      </c>
    </row>
    <row r="33" spans="1:10" s="26" customFormat="1" ht="15" x14ac:dyDescent="0.2">
      <c r="A33" s="24" t="s">
        <v>20</v>
      </c>
      <c r="B33" s="15">
        <v>942</v>
      </c>
      <c r="C33" s="21">
        <v>1</v>
      </c>
      <c r="D33" s="21">
        <v>13</v>
      </c>
      <c r="E33" s="22">
        <v>9900000000</v>
      </c>
      <c r="F33" s="23">
        <v>850</v>
      </c>
      <c r="G33" s="55">
        <v>0.1</v>
      </c>
      <c r="H33" s="55">
        <v>0</v>
      </c>
      <c r="I33" s="55">
        <v>0.1</v>
      </c>
      <c r="J33" s="55">
        <v>0</v>
      </c>
    </row>
    <row r="34" spans="1:10" s="4" customFormat="1" ht="15" x14ac:dyDescent="0.2">
      <c r="A34" s="24" t="s">
        <v>18</v>
      </c>
      <c r="B34" s="15">
        <v>942</v>
      </c>
      <c r="C34" s="21">
        <v>2</v>
      </c>
      <c r="D34" s="21" t="s">
        <v>3</v>
      </c>
      <c r="E34" s="22"/>
      <c r="F34" s="23" t="s">
        <v>3</v>
      </c>
      <c r="G34" s="51">
        <f>G35</f>
        <v>270</v>
      </c>
      <c r="H34" s="51">
        <v>0</v>
      </c>
      <c r="I34" s="51">
        <f>I35</f>
        <v>270</v>
      </c>
      <c r="J34" s="51">
        <v>0</v>
      </c>
    </row>
    <row r="35" spans="1:10" s="4" customFormat="1" ht="15" x14ac:dyDescent="0.2">
      <c r="A35" s="20" t="s">
        <v>17</v>
      </c>
      <c r="B35" s="15">
        <v>942</v>
      </c>
      <c r="C35" s="21">
        <v>2</v>
      </c>
      <c r="D35" s="21">
        <v>4</v>
      </c>
      <c r="E35" s="22" t="s">
        <v>3</v>
      </c>
      <c r="F35" s="23" t="s">
        <v>3</v>
      </c>
      <c r="G35" s="51">
        <f>G36</f>
        <v>270</v>
      </c>
      <c r="H35" s="51">
        <v>0</v>
      </c>
      <c r="I35" s="51">
        <f>I36</f>
        <v>270</v>
      </c>
      <c r="J35" s="51">
        <v>0</v>
      </c>
    </row>
    <row r="36" spans="1:10" s="4" customFormat="1" ht="15" x14ac:dyDescent="0.2">
      <c r="A36" s="24" t="s">
        <v>4</v>
      </c>
      <c r="B36" s="15">
        <v>942</v>
      </c>
      <c r="C36" s="21">
        <v>2</v>
      </c>
      <c r="D36" s="21">
        <v>4</v>
      </c>
      <c r="E36" s="22" t="s">
        <v>1</v>
      </c>
      <c r="F36" s="23" t="s">
        <v>3</v>
      </c>
      <c r="G36" s="51">
        <f>G37</f>
        <v>270</v>
      </c>
      <c r="H36" s="51">
        <v>0</v>
      </c>
      <c r="I36" s="51">
        <f>I37</f>
        <v>270</v>
      </c>
      <c r="J36" s="51">
        <v>0</v>
      </c>
    </row>
    <row r="37" spans="1:10" s="4" customFormat="1" ht="30" x14ac:dyDescent="0.2">
      <c r="A37" s="20" t="s">
        <v>33</v>
      </c>
      <c r="B37" s="15">
        <v>942</v>
      </c>
      <c r="C37" s="21">
        <v>2</v>
      </c>
      <c r="D37" s="21">
        <v>4</v>
      </c>
      <c r="E37" s="22" t="s">
        <v>1</v>
      </c>
      <c r="F37" s="23">
        <v>200</v>
      </c>
      <c r="G37" s="51">
        <f>G38</f>
        <v>270</v>
      </c>
      <c r="H37" s="51">
        <v>0</v>
      </c>
      <c r="I37" s="51">
        <f>I38</f>
        <v>270</v>
      </c>
      <c r="J37" s="51">
        <v>0</v>
      </c>
    </row>
    <row r="38" spans="1:10" s="4" customFormat="1" ht="30" x14ac:dyDescent="0.2">
      <c r="A38" s="24" t="s">
        <v>2</v>
      </c>
      <c r="B38" s="15">
        <v>942</v>
      </c>
      <c r="C38" s="21">
        <v>2</v>
      </c>
      <c r="D38" s="21">
        <v>4</v>
      </c>
      <c r="E38" s="22" t="s">
        <v>1</v>
      </c>
      <c r="F38" s="23">
        <v>240</v>
      </c>
      <c r="G38" s="51">
        <f>170+100</f>
        <v>270</v>
      </c>
      <c r="H38" s="51">
        <v>0</v>
      </c>
      <c r="I38" s="51">
        <f>170+100</f>
        <v>270</v>
      </c>
      <c r="J38" s="51">
        <v>0</v>
      </c>
    </row>
    <row r="39" spans="1:10" s="4" customFormat="1" ht="30" x14ac:dyDescent="0.2">
      <c r="A39" s="20" t="s">
        <v>16</v>
      </c>
      <c r="B39" s="15">
        <v>942</v>
      </c>
      <c r="C39" s="21">
        <v>3</v>
      </c>
      <c r="D39" s="21" t="s">
        <v>3</v>
      </c>
      <c r="E39" s="22" t="s">
        <v>3</v>
      </c>
      <c r="F39" s="23" t="s">
        <v>3</v>
      </c>
      <c r="G39" s="51">
        <f>G40</f>
        <v>537.79999999999995</v>
      </c>
      <c r="H39" s="51">
        <f t="shared" ref="H39:J39" si="2">H40</f>
        <v>0</v>
      </c>
      <c r="I39" s="51">
        <f>I40</f>
        <v>537.79999999999995</v>
      </c>
      <c r="J39" s="51">
        <f t="shared" si="2"/>
        <v>0</v>
      </c>
    </row>
    <row r="40" spans="1:10" s="4" customFormat="1" ht="30" x14ac:dyDescent="0.2">
      <c r="A40" s="24" t="s">
        <v>50</v>
      </c>
      <c r="B40" s="15">
        <v>942</v>
      </c>
      <c r="C40" s="21">
        <v>3</v>
      </c>
      <c r="D40" s="21">
        <v>10</v>
      </c>
      <c r="E40" s="22" t="s">
        <v>3</v>
      </c>
      <c r="F40" s="23" t="s">
        <v>3</v>
      </c>
      <c r="G40" s="51">
        <f>G41</f>
        <v>537.79999999999995</v>
      </c>
      <c r="H40" s="51">
        <v>0</v>
      </c>
      <c r="I40" s="51">
        <f>I41</f>
        <v>537.79999999999995</v>
      </c>
      <c r="J40" s="51">
        <v>0</v>
      </c>
    </row>
    <row r="41" spans="1:10" s="4" customFormat="1" ht="15" x14ac:dyDescent="0.2">
      <c r="A41" s="20" t="s">
        <v>4</v>
      </c>
      <c r="B41" s="15">
        <v>942</v>
      </c>
      <c r="C41" s="21">
        <v>3</v>
      </c>
      <c r="D41" s="21">
        <v>10</v>
      </c>
      <c r="E41" s="22" t="s">
        <v>1</v>
      </c>
      <c r="F41" s="23" t="s">
        <v>3</v>
      </c>
      <c r="G41" s="51">
        <f>G42</f>
        <v>537.79999999999995</v>
      </c>
      <c r="H41" s="51">
        <v>0</v>
      </c>
      <c r="I41" s="51">
        <f>I42</f>
        <v>537.79999999999995</v>
      </c>
      <c r="J41" s="51">
        <v>0</v>
      </c>
    </row>
    <row r="42" spans="1:10" s="4" customFormat="1" ht="30" x14ac:dyDescent="0.2">
      <c r="A42" s="24" t="s">
        <v>33</v>
      </c>
      <c r="B42" s="15">
        <v>942</v>
      </c>
      <c r="C42" s="21">
        <v>3</v>
      </c>
      <c r="D42" s="21">
        <v>10</v>
      </c>
      <c r="E42" s="22" t="s">
        <v>1</v>
      </c>
      <c r="F42" s="23">
        <v>200</v>
      </c>
      <c r="G42" s="51">
        <f>G43</f>
        <v>537.79999999999995</v>
      </c>
      <c r="H42" s="51">
        <v>0</v>
      </c>
      <c r="I42" s="51">
        <f>I43</f>
        <v>537.79999999999995</v>
      </c>
      <c r="J42" s="51">
        <v>0</v>
      </c>
    </row>
    <row r="43" spans="1:10" s="4" customFormat="1" ht="30" x14ac:dyDescent="0.2">
      <c r="A43" s="20" t="s">
        <v>2</v>
      </c>
      <c r="B43" s="15">
        <v>942</v>
      </c>
      <c r="C43" s="21">
        <v>3</v>
      </c>
      <c r="D43" s="21">
        <v>10</v>
      </c>
      <c r="E43" s="22" t="s">
        <v>1</v>
      </c>
      <c r="F43" s="23">
        <v>240</v>
      </c>
      <c r="G43" s="51">
        <v>537.79999999999995</v>
      </c>
      <c r="H43" s="51">
        <v>0</v>
      </c>
      <c r="I43" s="51">
        <v>537.79999999999995</v>
      </c>
      <c r="J43" s="51">
        <v>0</v>
      </c>
    </row>
    <row r="44" spans="1:10" s="4" customFormat="1" ht="15" x14ac:dyDescent="0.2">
      <c r="A44" s="20" t="s">
        <v>34</v>
      </c>
      <c r="B44" s="15">
        <v>942</v>
      </c>
      <c r="C44" s="21">
        <v>4</v>
      </c>
      <c r="D44" s="21"/>
      <c r="E44" s="22"/>
      <c r="F44" s="23"/>
      <c r="G44" s="51">
        <f>G45</f>
        <v>200</v>
      </c>
      <c r="H44" s="51">
        <f>H45</f>
        <v>0</v>
      </c>
      <c r="I44" s="51">
        <f>I45</f>
        <v>220</v>
      </c>
      <c r="J44" s="51">
        <f>J45</f>
        <v>0</v>
      </c>
    </row>
    <row r="45" spans="1:10" s="4" customFormat="1" ht="15" x14ac:dyDescent="0.2">
      <c r="A45" s="20" t="s">
        <v>35</v>
      </c>
      <c r="B45" s="15">
        <v>942</v>
      </c>
      <c r="C45" s="21">
        <v>4</v>
      </c>
      <c r="D45" s="21">
        <v>9</v>
      </c>
      <c r="E45" s="22"/>
      <c r="F45" s="23"/>
      <c r="G45" s="51">
        <f>G46</f>
        <v>200</v>
      </c>
      <c r="H45" s="51">
        <f>H48</f>
        <v>0</v>
      </c>
      <c r="I45" s="51">
        <f>I46</f>
        <v>220</v>
      </c>
      <c r="J45" s="51">
        <f>J48</f>
        <v>0</v>
      </c>
    </row>
    <row r="46" spans="1:10" s="4" customFormat="1" ht="15" x14ac:dyDescent="0.2">
      <c r="A46" s="20" t="s">
        <v>36</v>
      </c>
      <c r="B46" s="15">
        <v>942</v>
      </c>
      <c r="C46" s="21">
        <v>4</v>
      </c>
      <c r="D46" s="21">
        <v>9</v>
      </c>
      <c r="E46" s="22">
        <v>9900000000</v>
      </c>
      <c r="F46" s="23"/>
      <c r="G46" s="51">
        <f>G47</f>
        <v>200</v>
      </c>
      <c r="H46" s="51">
        <v>0</v>
      </c>
      <c r="I46" s="51">
        <f>I47</f>
        <v>220</v>
      </c>
      <c r="J46" s="51">
        <v>0</v>
      </c>
    </row>
    <row r="47" spans="1:10" s="4" customFormat="1" ht="30" x14ac:dyDescent="0.2">
      <c r="A47" s="20" t="s">
        <v>33</v>
      </c>
      <c r="B47" s="15">
        <v>942</v>
      </c>
      <c r="C47" s="21">
        <v>4</v>
      </c>
      <c r="D47" s="21">
        <v>9</v>
      </c>
      <c r="E47" s="22">
        <v>9900000000</v>
      </c>
      <c r="F47" s="23">
        <v>200</v>
      </c>
      <c r="G47" s="51">
        <f>G48</f>
        <v>200</v>
      </c>
      <c r="H47" s="51">
        <f>H48</f>
        <v>0</v>
      </c>
      <c r="I47" s="51">
        <f>I48</f>
        <v>220</v>
      </c>
      <c r="J47" s="51">
        <f>J48</f>
        <v>0</v>
      </c>
    </row>
    <row r="48" spans="1:10" s="4" customFormat="1" ht="30" x14ac:dyDescent="0.2">
      <c r="A48" s="24" t="s">
        <v>2</v>
      </c>
      <c r="B48" s="15">
        <v>942</v>
      </c>
      <c r="C48" s="21">
        <v>4</v>
      </c>
      <c r="D48" s="21">
        <v>9</v>
      </c>
      <c r="E48" s="22">
        <v>9900000000</v>
      </c>
      <c r="F48" s="23">
        <v>240</v>
      </c>
      <c r="G48" s="51">
        <v>200</v>
      </c>
      <c r="H48" s="51">
        <v>0</v>
      </c>
      <c r="I48" s="51">
        <v>220</v>
      </c>
      <c r="J48" s="51">
        <v>0</v>
      </c>
    </row>
    <row r="49" spans="1:11" s="4" customFormat="1" ht="15" x14ac:dyDescent="0.2">
      <c r="A49" s="24" t="s">
        <v>14</v>
      </c>
      <c r="B49" s="15">
        <v>942</v>
      </c>
      <c r="C49" s="21">
        <v>5</v>
      </c>
      <c r="D49" s="21" t="s">
        <v>3</v>
      </c>
      <c r="E49" s="22" t="s">
        <v>3</v>
      </c>
      <c r="F49" s="23" t="s">
        <v>3</v>
      </c>
      <c r="G49" s="51">
        <f>G50</f>
        <v>84318.2</v>
      </c>
      <c r="H49" s="51">
        <f>H50</f>
        <v>0</v>
      </c>
      <c r="I49" s="51">
        <f>I50</f>
        <v>81573</v>
      </c>
      <c r="J49" s="51">
        <f>J50</f>
        <v>0</v>
      </c>
    </row>
    <row r="50" spans="1:11" s="4" customFormat="1" ht="15" x14ac:dyDescent="0.2">
      <c r="A50" s="20" t="s">
        <v>13</v>
      </c>
      <c r="B50" s="15">
        <v>942</v>
      </c>
      <c r="C50" s="21">
        <v>5</v>
      </c>
      <c r="D50" s="21">
        <v>3</v>
      </c>
      <c r="E50" s="22" t="s">
        <v>3</v>
      </c>
      <c r="F50" s="23" t="s">
        <v>3</v>
      </c>
      <c r="G50" s="51">
        <f>G51+G57+G54</f>
        <v>84318.2</v>
      </c>
      <c r="H50" s="51">
        <f>H53+H59+H61</f>
        <v>0</v>
      </c>
      <c r="I50" s="51">
        <f>I51+I57+I54</f>
        <v>81573</v>
      </c>
      <c r="J50" s="51">
        <f>J53+J59+J61</f>
        <v>0</v>
      </c>
    </row>
    <row r="51" spans="1:11" s="4" customFormat="1" ht="30" x14ac:dyDescent="0.2">
      <c r="A51" s="24" t="s">
        <v>60</v>
      </c>
      <c r="B51" s="15">
        <v>942</v>
      </c>
      <c r="C51" s="21">
        <v>5</v>
      </c>
      <c r="D51" s="21">
        <v>3</v>
      </c>
      <c r="E51" s="22" t="s">
        <v>44</v>
      </c>
      <c r="F51" s="23"/>
      <c r="G51" s="51">
        <f t="shared" ref="G51:J52" si="3">G52</f>
        <v>28706.2</v>
      </c>
      <c r="H51" s="51">
        <f t="shared" si="3"/>
        <v>0</v>
      </c>
      <c r="I51" s="51">
        <f t="shared" si="3"/>
        <v>45700</v>
      </c>
      <c r="J51" s="51">
        <f t="shared" si="3"/>
        <v>0</v>
      </c>
      <c r="K51" s="25"/>
    </row>
    <row r="52" spans="1:11" s="4" customFormat="1" ht="30" x14ac:dyDescent="0.2">
      <c r="A52" s="20" t="s">
        <v>33</v>
      </c>
      <c r="B52" s="15">
        <v>942</v>
      </c>
      <c r="C52" s="21">
        <v>5</v>
      </c>
      <c r="D52" s="21">
        <v>3</v>
      </c>
      <c r="E52" s="22" t="s">
        <v>44</v>
      </c>
      <c r="F52" s="23">
        <v>200</v>
      </c>
      <c r="G52" s="51">
        <f t="shared" si="3"/>
        <v>28706.2</v>
      </c>
      <c r="H52" s="51">
        <f t="shared" si="3"/>
        <v>0</v>
      </c>
      <c r="I52" s="51">
        <f t="shared" si="3"/>
        <v>45700</v>
      </c>
      <c r="J52" s="51">
        <f t="shared" si="3"/>
        <v>0</v>
      </c>
      <c r="K52" s="25"/>
    </row>
    <row r="53" spans="1:11" s="4" customFormat="1" ht="30" x14ac:dyDescent="0.2">
      <c r="A53" s="24" t="s">
        <v>2</v>
      </c>
      <c r="B53" s="15">
        <v>942</v>
      </c>
      <c r="C53" s="21">
        <v>5</v>
      </c>
      <c r="D53" s="21">
        <v>3</v>
      </c>
      <c r="E53" s="22" t="s">
        <v>44</v>
      </c>
      <c r="F53" s="23">
        <v>240</v>
      </c>
      <c r="G53" s="51">
        <f>45700-16993.8</f>
        <v>28706.2</v>
      </c>
      <c r="H53" s="51">
        <v>0</v>
      </c>
      <c r="I53" s="51">
        <f>22993.8+22706.2</f>
        <v>45700</v>
      </c>
      <c r="J53" s="51">
        <v>0</v>
      </c>
      <c r="K53" s="25"/>
    </row>
    <row r="54" spans="1:11" s="4" customFormat="1" ht="45" x14ac:dyDescent="0.2">
      <c r="A54" s="20" t="s">
        <v>53</v>
      </c>
      <c r="B54" s="15">
        <v>942</v>
      </c>
      <c r="C54" s="21">
        <v>5</v>
      </c>
      <c r="D54" s="21">
        <v>3</v>
      </c>
      <c r="E54" s="22" t="s">
        <v>54</v>
      </c>
      <c r="F54" s="23"/>
      <c r="G54" s="51">
        <f t="shared" ref="G54:J55" si="4">G55</f>
        <v>1020</v>
      </c>
      <c r="H54" s="51">
        <f t="shared" si="4"/>
        <v>0</v>
      </c>
      <c r="I54" s="51">
        <f t="shared" si="4"/>
        <v>1020</v>
      </c>
      <c r="J54" s="51">
        <f t="shared" si="4"/>
        <v>0</v>
      </c>
      <c r="K54" s="25"/>
    </row>
    <row r="55" spans="1:11" s="4" customFormat="1" ht="30" x14ac:dyDescent="0.2">
      <c r="A55" s="20" t="s">
        <v>33</v>
      </c>
      <c r="B55" s="15">
        <v>942</v>
      </c>
      <c r="C55" s="21">
        <v>5</v>
      </c>
      <c r="D55" s="21">
        <v>3</v>
      </c>
      <c r="E55" s="22" t="s">
        <v>54</v>
      </c>
      <c r="F55" s="23">
        <v>200</v>
      </c>
      <c r="G55" s="51">
        <f t="shared" si="4"/>
        <v>1020</v>
      </c>
      <c r="H55" s="51">
        <f t="shared" si="4"/>
        <v>0</v>
      </c>
      <c r="I55" s="51">
        <f t="shared" si="4"/>
        <v>1020</v>
      </c>
      <c r="J55" s="51">
        <f t="shared" si="4"/>
        <v>0</v>
      </c>
      <c r="K55" s="25"/>
    </row>
    <row r="56" spans="1:11" s="4" customFormat="1" ht="30" x14ac:dyDescent="0.2">
      <c r="A56" s="20" t="s">
        <v>2</v>
      </c>
      <c r="B56" s="15">
        <v>942</v>
      </c>
      <c r="C56" s="21">
        <v>5</v>
      </c>
      <c r="D56" s="21">
        <v>3</v>
      </c>
      <c r="E56" s="22" t="s">
        <v>54</v>
      </c>
      <c r="F56" s="23">
        <v>240</v>
      </c>
      <c r="G56" s="51">
        <v>1020</v>
      </c>
      <c r="H56" s="51">
        <v>0</v>
      </c>
      <c r="I56" s="51">
        <v>1020</v>
      </c>
      <c r="J56" s="51">
        <v>0</v>
      </c>
      <c r="K56" s="25"/>
    </row>
    <row r="57" spans="1:11" s="4" customFormat="1" ht="15" x14ac:dyDescent="0.2">
      <c r="A57" s="24" t="s">
        <v>4</v>
      </c>
      <c r="B57" s="15">
        <v>942</v>
      </c>
      <c r="C57" s="21">
        <v>5</v>
      </c>
      <c r="D57" s="21">
        <v>3</v>
      </c>
      <c r="E57" s="22" t="s">
        <v>1</v>
      </c>
      <c r="F57" s="23" t="s">
        <v>3</v>
      </c>
      <c r="G57" s="51">
        <f>G59+G61</f>
        <v>54592</v>
      </c>
      <c r="H57" s="51">
        <f t="shared" ref="H57:J57" si="5">H58</f>
        <v>0</v>
      </c>
      <c r="I57" s="51">
        <f>I59+I61</f>
        <v>34853</v>
      </c>
      <c r="J57" s="51">
        <f t="shared" si="5"/>
        <v>0</v>
      </c>
      <c r="K57" s="25"/>
    </row>
    <row r="58" spans="1:11" s="4" customFormat="1" ht="30" x14ac:dyDescent="0.2">
      <c r="A58" s="20" t="s">
        <v>33</v>
      </c>
      <c r="B58" s="15">
        <v>942</v>
      </c>
      <c r="C58" s="21">
        <v>5</v>
      </c>
      <c r="D58" s="21">
        <v>3</v>
      </c>
      <c r="E58" s="22" t="s">
        <v>1</v>
      </c>
      <c r="F58" s="23">
        <v>200</v>
      </c>
      <c r="G58" s="51">
        <f>G59</f>
        <v>16592</v>
      </c>
      <c r="H58" s="51">
        <f>H59</f>
        <v>0</v>
      </c>
      <c r="I58" s="51">
        <f>I59</f>
        <v>11846.8</v>
      </c>
      <c r="J58" s="51">
        <f>J59</f>
        <v>0</v>
      </c>
      <c r="K58" s="25"/>
    </row>
    <row r="59" spans="1:11" s="4" customFormat="1" ht="30" x14ac:dyDescent="0.2">
      <c r="A59" s="24" t="s">
        <v>2</v>
      </c>
      <c r="B59" s="15">
        <v>942</v>
      </c>
      <c r="C59" s="21">
        <v>5</v>
      </c>
      <c r="D59" s="21">
        <v>3</v>
      </c>
      <c r="E59" s="22" t="s">
        <v>1</v>
      </c>
      <c r="F59" s="23">
        <v>240</v>
      </c>
      <c r="G59" s="51">
        <f>1440+1000+9000+300+1200+6280-628-2000</f>
        <v>16592</v>
      </c>
      <c r="H59" s="51">
        <v>0</v>
      </c>
      <c r="I59" s="51">
        <f>12940+15403-50+6260-22706.2</f>
        <v>11846.8</v>
      </c>
      <c r="J59" s="51">
        <v>0</v>
      </c>
      <c r="K59" s="25"/>
    </row>
    <row r="60" spans="1:11" s="4" customFormat="1" ht="30" x14ac:dyDescent="0.2">
      <c r="A60" s="20" t="s">
        <v>15</v>
      </c>
      <c r="B60" s="15">
        <v>942</v>
      </c>
      <c r="C60" s="21">
        <v>5</v>
      </c>
      <c r="D60" s="21">
        <v>3</v>
      </c>
      <c r="E60" s="22">
        <v>9900000000</v>
      </c>
      <c r="F60" s="23">
        <v>600</v>
      </c>
      <c r="G60" s="56">
        <f>G61</f>
        <v>38000</v>
      </c>
      <c r="H60" s="55">
        <f>H61</f>
        <v>0</v>
      </c>
      <c r="I60" s="56">
        <f>I61</f>
        <v>23006.2</v>
      </c>
      <c r="J60" s="55">
        <f>J61</f>
        <v>0</v>
      </c>
      <c r="K60" s="25"/>
    </row>
    <row r="61" spans="1:11" s="4" customFormat="1" ht="15" x14ac:dyDescent="0.2">
      <c r="A61" s="20" t="s">
        <v>43</v>
      </c>
      <c r="B61" s="15">
        <v>942</v>
      </c>
      <c r="C61" s="21">
        <v>5</v>
      </c>
      <c r="D61" s="21">
        <v>3</v>
      </c>
      <c r="E61" s="22">
        <v>9900000000</v>
      </c>
      <c r="F61" s="23">
        <v>610</v>
      </c>
      <c r="G61" s="56">
        <f>23006.2+14993.8</f>
        <v>38000</v>
      </c>
      <c r="H61" s="55">
        <v>0</v>
      </c>
      <c r="I61" s="56">
        <f>46000-22993.8</f>
        <v>23006.2</v>
      </c>
      <c r="J61" s="55">
        <v>0</v>
      </c>
      <c r="K61" s="25"/>
    </row>
    <row r="62" spans="1:11" s="4" customFormat="1" ht="15" x14ac:dyDescent="0.2">
      <c r="A62" s="20" t="s">
        <v>12</v>
      </c>
      <c r="B62" s="15">
        <v>942</v>
      </c>
      <c r="C62" s="21">
        <v>7</v>
      </c>
      <c r="D62" s="21" t="s">
        <v>3</v>
      </c>
      <c r="E62" s="22" t="s">
        <v>3</v>
      </c>
      <c r="F62" s="23" t="s">
        <v>3</v>
      </c>
      <c r="G62" s="51">
        <f>G63+G67</f>
        <v>832.8</v>
      </c>
      <c r="H62" s="51">
        <v>0</v>
      </c>
      <c r="I62" s="51">
        <f>I63+I67</f>
        <v>832.8</v>
      </c>
      <c r="J62" s="51">
        <v>0</v>
      </c>
    </row>
    <row r="63" spans="1:11" s="4" customFormat="1" ht="30" x14ac:dyDescent="0.2">
      <c r="A63" s="39" t="s">
        <v>51</v>
      </c>
      <c r="B63" s="40">
        <v>942</v>
      </c>
      <c r="C63" s="41">
        <v>7</v>
      </c>
      <c r="D63" s="41">
        <v>5</v>
      </c>
      <c r="E63" s="42"/>
      <c r="F63" s="43"/>
      <c r="G63" s="51">
        <f>G64</f>
        <v>532.79999999999995</v>
      </c>
      <c r="H63" s="51">
        <f t="shared" ref="H63:J63" si="6">H64</f>
        <v>0</v>
      </c>
      <c r="I63" s="51">
        <f t="shared" si="6"/>
        <v>532.79999999999995</v>
      </c>
      <c r="J63" s="51">
        <f t="shared" si="6"/>
        <v>0</v>
      </c>
    </row>
    <row r="64" spans="1:11" s="4" customFormat="1" ht="15" x14ac:dyDescent="0.2">
      <c r="A64" s="44" t="s">
        <v>4</v>
      </c>
      <c r="B64" s="40">
        <v>942</v>
      </c>
      <c r="C64" s="41">
        <v>7</v>
      </c>
      <c r="D64" s="41">
        <v>5</v>
      </c>
      <c r="E64" s="42" t="s">
        <v>1</v>
      </c>
      <c r="F64" s="43" t="s">
        <v>3</v>
      </c>
      <c r="G64" s="51">
        <f>G65</f>
        <v>532.79999999999995</v>
      </c>
      <c r="H64" s="51">
        <f t="shared" ref="H64:J65" si="7">H65</f>
        <v>0</v>
      </c>
      <c r="I64" s="51">
        <f t="shared" si="7"/>
        <v>532.79999999999995</v>
      </c>
      <c r="J64" s="51">
        <f t="shared" si="7"/>
        <v>0</v>
      </c>
    </row>
    <row r="65" spans="1:11" s="4" customFormat="1" ht="30" x14ac:dyDescent="0.2">
      <c r="A65" s="39" t="s">
        <v>33</v>
      </c>
      <c r="B65" s="40">
        <v>942</v>
      </c>
      <c r="C65" s="41">
        <v>7</v>
      </c>
      <c r="D65" s="41">
        <v>5</v>
      </c>
      <c r="E65" s="42" t="s">
        <v>1</v>
      </c>
      <c r="F65" s="43">
        <v>200</v>
      </c>
      <c r="G65" s="51">
        <f>G66</f>
        <v>532.79999999999995</v>
      </c>
      <c r="H65" s="51">
        <f t="shared" si="7"/>
        <v>0</v>
      </c>
      <c r="I65" s="51">
        <f t="shared" si="7"/>
        <v>532.79999999999995</v>
      </c>
      <c r="J65" s="51">
        <f t="shared" si="7"/>
        <v>0</v>
      </c>
    </row>
    <row r="66" spans="1:11" s="4" customFormat="1" ht="30" x14ac:dyDescent="0.2">
      <c r="A66" s="44" t="s">
        <v>2</v>
      </c>
      <c r="B66" s="40">
        <v>942</v>
      </c>
      <c r="C66" s="41">
        <v>7</v>
      </c>
      <c r="D66" s="41">
        <v>5</v>
      </c>
      <c r="E66" s="42" t="s">
        <v>1</v>
      </c>
      <c r="F66" s="43">
        <v>240</v>
      </c>
      <c r="G66" s="51">
        <f>100+60+40+80+192.8+60</f>
        <v>532.79999999999995</v>
      </c>
      <c r="H66" s="51">
        <v>0</v>
      </c>
      <c r="I66" s="51">
        <v>532.79999999999995</v>
      </c>
      <c r="J66" s="51">
        <v>0</v>
      </c>
    </row>
    <row r="67" spans="1:11" s="4" customFormat="1" ht="15" x14ac:dyDescent="0.2">
      <c r="A67" s="24" t="s">
        <v>11</v>
      </c>
      <c r="B67" s="15">
        <v>942</v>
      </c>
      <c r="C67" s="21">
        <v>7</v>
      </c>
      <c r="D67" s="21">
        <v>7</v>
      </c>
      <c r="E67" s="22" t="s">
        <v>3</v>
      </c>
      <c r="F67" s="23" t="s">
        <v>3</v>
      </c>
      <c r="G67" s="51">
        <f>G70</f>
        <v>300</v>
      </c>
      <c r="H67" s="51">
        <v>0</v>
      </c>
      <c r="I67" s="51">
        <f>I70</f>
        <v>300</v>
      </c>
      <c r="J67" s="51">
        <v>0</v>
      </c>
    </row>
    <row r="68" spans="1:11" s="4" customFormat="1" ht="15" x14ac:dyDescent="0.2">
      <c r="A68" s="20" t="s">
        <v>4</v>
      </c>
      <c r="B68" s="15">
        <v>942</v>
      </c>
      <c r="C68" s="21">
        <v>7</v>
      </c>
      <c r="D68" s="21">
        <v>7</v>
      </c>
      <c r="E68" s="22" t="s">
        <v>1</v>
      </c>
      <c r="F68" s="23" t="s">
        <v>3</v>
      </c>
      <c r="G68" s="51">
        <f>G69</f>
        <v>300</v>
      </c>
      <c r="H68" s="51">
        <v>0</v>
      </c>
      <c r="I68" s="51">
        <f>I69</f>
        <v>300</v>
      </c>
      <c r="J68" s="51">
        <v>0</v>
      </c>
    </row>
    <row r="69" spans="1:11" s="4" customFormat="1" ht="30" x14ac:dyDescent="0.2">
      <c r="A69" s="24" t="s">
        <v>33</v>
      </c>
      <c r="B69" s="15">
        <v>942</v>
      </c>
      <c r="C69" s="21">
        <v>7</v>
      </c>
      <c r="D69" s="21">
        <v>7</v>
      </c>
      <c r="E69" s="22" t="s">
        <v>1</v>
      </c>
      <c r="F69" s="23">
        <v>200</v>
      </c>
      <c r="G69" s="51">
        <f>G70</f>
        <v>300</v>
      </c>
      <c r="H69" s="51">
        <v>0</v>
      </c>
      <c r="I69" s="51">
        <f>I70</f>
        <v>300</v>
      </c>
      <c r="J69" s="51">
        <v>0</v>
      </c>
    </row>
    <row r="70" spans="1:11" s="4" customFormat="1" ht="30" x14ac:dyDescent="0.2">
      <c r="A70" s="20" t="s">
        <v>2</v>
      </c>
      <c r="B70" s="15">
        <v>942</v>
      </c>
      <c r="C70" s="21">
        <v>7</v>
      </c>
      <c r="D70" s="21">
        <v>7</v>
      </c>
      <c r="E70" s="22" t="s">
        <v>1</v>
      </c>
      <c r="F70" s="23">
        <v>240</v>
      </c>
      <c r="G70" s="51">
        <v>300</v>
      </c>
      <c r="H70" s="51">
        <v>0</v>
      </c>
      <c r="I70" s="51">
        <v>300</v>
      </c>
      <c r="J70" s="51">
        <v>0</v>
      </c>
    </row>
    <row r="71" spans="1:11" s="4" customFormat="1" ht="15" x14ac:dyDescent="0.2">
      <c r="A71" s="24" t="s">
        <v>10</v>
      </c>
      <c r="B71" s="15">
        <v>942</v>
      </c>
      <c r="C71" s="21">
        <v>8</v>
      </c>
      <c r="D71" s="21" t="s">
        <v>3</v>
      </c>
      <c r="E71" s="22" t="s">
        <v>3</v>
      </c>
      <c r="F71" s="23" t="s">
        <v>3</v>
      </c>
      <c r="G71" s="51">
        <f>G72</f>
        <v>600</v>
      </c>
      <c r="H71" s="51">
        <v>0</v>
      </c>
      <c r="I71" s="51">
        <f>I72</f>
        <v>1600</v>
      </c>
      <c r="J71" s="51">
        <v>0</v>
      </c>
    </row>
    <row r="72" spans="1:11" s="4" customFormat="1" ht="15" x14ac:dyDescent="0.2">
      <c r="A72" s="20" t="s">
        <v>9</v>
      </c>
      <c r="B72" s="15">
        <v>942</v>
      </c>
      <c r="C72" s="21">
        <v>8</v>
      </c>
      <c r="D72" s="21">
        <v>4</v>
      </c>
      <c r="E72" s="22" t="s">
        <v>3</v>
      </c>
      <c r="F72" s="23" t="s">
        <v>3</v>
      </c>
      <c r="G72" s="51">
        <f>G73</f>
        <v>600</v>
      </c>
      <c r="H72" s="51">
        <v>0</v>
      </c>
      <c r="I72" s="51">
        <f>I73</f>
        <v>1600</v>
      </c>
      <c r="J72" s="51">
        <v>0</v>
      </c>
    </row>
    <row r="73" spans="1:11" s="4" customFormat="1" ht="15" x14ac:dyDescent="0.2">
      <c r="A73" s="24" t="s">
        <v>4</v>
      </c>
      <c r="B73" s="15">
        <v>942</v>
      </c>
      <c r="C73" s="21">
        <v>8</v>
      </c>
      <c r="D73" s="21">
        <v>4</v>
      </c>
      <c r="E73" s="22" t="s">
        <v>1</v>
      </c>
      <c r="F73" s="23" t="s">
        <v>3</v>
      </c>
      <c r="G73" s="51">
        <f>G74</f>
        <v>600</v>
      </c>
      <c r="H73" s="51">
        <v>0</v>
      </c>
      <c r="I73" s="51">
        <f>I74</f>
        <v>1600</v>
      </c>
      <c r="J73" s="51">
        <v>0</v>
      </c>
    </row>
    <row r="74" spans="1:11" s="4" customFormat="1" ht="30" x14ac:dyDescent="0.2">
      <c r="A74" s="20" t="s">
        <v>33</v>
      </c>
      <c r="B74" s="15">
        <v>942</v>
      </c>
      <c r="C74" s="21">
        <v>8</v>
      </c>
      <c r="D74" s="21">
        <v>4</v>
      </c>
      <c r="E74" s="22" t="s">
        <v>1</v>
      </c>
      <c r="F74" s="23">
        <v>200</v>
      </c>
      <c r="G74" s="51">
        <f>G75</f>
        <v>600</v>
      </c>
      <c r="H74" s="51">
        <v>0</v>
      </c>
      <c r="I74" s="51">
        <f>I75</f>
        <v>1600</v>
      </c>
      <c r="J74" s="51">
        <v>0</v>
      </c>
    </row>
    <row r="75" spans="1:11" s="4" customFormat="1" ht="30" x14ac:dyDescent="0.2">
      <c r="A75" s="24" t="s">
        <v>2</v>
      </c>
      <c r="B75" s="15">
        <v>942</v>
      </c>
      <c r="C75" s="21">
        <v>8</v>
      </c>
      <c r="D75" s="21">
        <v>4</v>
      </c>
      <c r="E75" s="22" t="s">
        <v>1</v>
      </c>
      <c r="F75" s="23">
        <v>240</v>
      </c>
      <c r="G75" s="51">
        <v>600</v>
      </c>
      <c r="H75" s="51">
        <v>0</v>
      </c>
      <c r="I75" s="51">
        <v>1600</v>
      </c>
      <c r="J75" s="51">
        <v>0</v>
      </c>
    </row>
    <row r="76" spans="1:11" s="4" customFormat="1" ht="15" x14ac:dyDescent="0.2">
      <c r="A76" s="24" t="s">
        <v>39</v>
      </c>
      <c r="B76" s="15">
        <v>942</v>
      </c>
      <c r="C76" s="21">
        <v>10</v>
      </c>
      <c r="D76" s="21"/>
      <c r="E76" s="22"/>
      <c r="F76" s="23"/>
      <c r="G76" s="51">
        <f>G77</f>
        <v>1300</v>
      </c>
      <c r="H76" s="51">
        <v>0</v>
      </c>
      <c r="I76" s="51">
        <f>I77</f>
        <v>1400</v>
      </c>
      <c r="J76" s="51">
        <v>0</v>
      </c>
    </row>
    <row r="77" spans="1:11" s="4" customFormat="1" ht="15" x14ac:dyDescent="0.2">
      <c r="A77" s="24" t="s">
        <v>40</v>
      </c>
      <c r="B77" s="15">
        <v>942</v>
      </c>
      <c r="C77" s="21">
        <v>10</v>
      </c>
      <c r="D77" s="21">
        <v>1</v>
      </c>
      <c r="E77" s="22"/>
      <c r="F77" s="23"/>
      <c r="G77" s="51">
        <f>G78</f>
        <v>1300</v>
      </c>
      <c r="H77" s="51">
        <v>0</v>
      </c>
      <c r="I77" s="51">
        <f>I78</f>
        <v>1400</v>
      </c>
      <c r="J77" s="51">
        <v>0</v>
      </c>
    </row>
    <row r="78" spans="1:11" s="4" customFormat="1" ht="15" x14ac:dyDescent="0.2">
      <c r="A78" s="24" t="s">
        <v>36</v>
      </c>
      <c r="B78" s="15">
        <v>942</v>
      </c>
      <c r="C78" s="21">
        <v>10</v>
      </c>
      <c r="D78" s="21">
        <v>1</v>
      </c>
      <c r="E78" s="22">
        <v>9900000000</v>
      </c>
      <c r="F78" s="23"/>
      <c r="G78" s="51">
        <f>G79</f>
        <v>1300</v>
      </c>
      <c r="H78" s="51">
        <v>0</v>
      </c>
      <c r="I78" s="51">
        <f>I79</f>
        <v>1400</v>
      </c>
      <c r="J78" s="51">
        <v>0</v>
      </c>
    </row>
    <row r="79" spans="1:11" s="4" customFormat="1" ht="15" x14ac:dyDescent="0.2">
      <c r="A79" s="24" t="s">
        <v>37</v>
      </c>
      <c r="B79" s="15">
        <v>942</v>
      </c>
      <c r="C79" s="21">
        <v>10</v>
      </c>
      <c r="D79" s="21">
        <v>1</v>
      </c>
      <c r="E79" s="22">
        <v>9900000000</v>
      </c>
      <c r="F79" s="23">
        <v>300</v>
      </c>
      <c r="G79" s="51">
        <f>G80</f>
        <v>1300</v>
      </c>
      <c r="H79" s="51">
        <v>0</v>
      </c>
      <c r="I79" s="51">
        <f>I80</f>
        <v>1400</v>
      </c>
      <c r="J79" s="51">
        <v>0</v>
      </c>
    </row>
    <row r="80" spans="1:11" s="4" customFormat="1" ht="30" x14ac:dyDescent="0.2">
      <c r="A80" s="24" t="s">
        <v>38</v>
      </c>
      <c r="B80" s="15">
        <v>942</v>
      </c>
      <c r="C80" s="21">
        <v>10</v>
      </c>
      <c r="D80" s="21">
        <v>1</v>
      </c>
      <c r="E80" s="22">
        <v>9900000000</v>
      </c>
      <c r="F80" s="23">
        <v>320</v>
      </c>
      <c r="G80" s="51">
        <v>1300</v>
      </c>
      <c r="H80" s="51">
        <v>0</v>
      </c>
      <c r="I80" s="51">
        <v>1400</v>
      </c>
      <c r="J80" s="51">
        <v>0</v>
      </c>
      <c r="K80" s="25"/>
    </row>
    <row r="81" spans="1:12" s="4" customFormat="1" ht="15" x14ac:dyDescent="0.2">
      <c r="A81" s="20" t="s">
        <v>8</v>
      </c>
      <c r="B81" s="15">
        <v>942</v>
      </c>
      <c r="C81" s="21">
        <v>11</v>
      </c>
      <c r="D81" s="21" t="s">
        <v>3</v>
      </c>
      <c r="E81" s="22" t="s">
        <v>3</v>
      </c>
      <c r="F81" s="23" t="s">
        <v>3</v>
      </c>
      <c r="G81" s="51">
        <f>G82</f>
        <v>1630</v>
      </c>
      <c r="H81" s="51">
        <v>0</v>
      </c>
      <c r="I81" s="51">
        <f>I82</f>
        <v>6000</v>
      </c>
      <c r="J81" s="51">
        <v>0</v>
      </c>
    </row>
    <row r="82" spans="1:12" s="4" customFormat="1" ht="15" x14ac:dyDescent="0.2">
      <c r="A82" s="24" t="s">
        <v>7</v>
      </c>
      <c r="B82" s="15">
        <v>942</v>
      </c>
      <c r="C82" s="21">
        <v>11</v>
      </c>
      <c r="D82" s="21">
        <v>1</v>
      </c>
      <c r="E82" s="22" t="s">
        <v>3</v>
      </c>
      <c r="F82" s="23" t="s">
        <v>3</v>
      </c>
      <c r="G82" s="51">
        <f>G83</f>
        <v>1630</v>
      </c>
      <c r="H82" s="51">
        <v>0</v>
      </c>
      <c r="I82" s="51">
        <f>I83</f>
        <v>6000</v>
      </c>
      <c r="J82" s="51">
        <v>0</v>
      </c>
    </row>
    <row r="83" spans="1:12" s="4" customFormat="1" ht="15" x14ac:dyDescent="0.2">
      <c r="A83" s="20" t="s">
        <v>4</v>
      </c>
      <c r="B83" s="15">
        <v>942</v>
      </c>
      <c r="C83" s="21">
        <v>11</v>
      </c>
      <c r="D83" s="21">
        <v>1</v>
      </c>
      <c r="E83" s="22" t="s">
        <v>1</v>
      </c>
      <c r="F83" s="23" t="s">
        <v>3</v>
      </c>
      <c r="G83" s="51">
        <f>G84+G88+G86</f>
        <v>1630</v>
      </c>
      <c r="H83" s="51">
        <v>0</v>
      </c>
      <c r="I83" s="51">
        <f>I84+I88+I86</f>
        <v>6000</v>
      </c>
      <c r="J83" s="51">
        <v>0</v>
      </c>
    </row>
    <row r="84" spans="1:12" s="4" customFormat="1" ht="30" x14ac:dyDescent="0.2">
      <c r="A84" s="24" t="s">
        <v>33</v>
      </c>
      <c r="B84" s="15">
        <v>942</v>
      </c>
      <c r="C84" s="21">
        <v>11</v>
      </c>
      <c r="D84" s="21">
        <v>1</v>
      </c>
      <c r="E84" s="22" t="s">
        <v>1</v>
      </c>
      <c r="F84" s="23">
        <v>200</v>
      </c>
      <c r="G84" s="51">
        <f>G85</f>
        <v>1000</v>
      </c>
      <c r="H84" s="51">
        <v>0</v>
      </c>
      <c r="I84" s="51">
        <f>I85</f>
        <v>5000</v>
      </c>
      <c r="J84" s="51">
        <v>0</v>
      </c>
    </row>
    <row r="85" spans="1:12" s="4" customFormat="1" ht="30" x14ac:dyDescent="0.2">
      <c r="A85" s="20" t="s">
        <v>2</v>
      </c>
      <c r="B85" s="15">
        <v>942</v>
      </c>
      <c r="C85" s="21">
        <v>11</v>
      </c>
      <c r="D85" s="21">
        <v>1</v>
      </c>
      <c r="E85" s="22" t="s">
        <v>1</v>
      </c>
      <c r="F85" s="23">
        <v>240</v>
      </c>
      <c r="G85" s="51">
        <v>1000</v>
      </c>
      <c r="H85" s="51">
        <v>0</v>
      </c>
      <c r="I85" s="51">
        <v>5000</v>
      </c>
      <c r="J85" s="51">
        <v>0</v>
      </c>
    </row>
    <row r="86" spans="1:12" s="4" customFormat="1" ht="30" x14ac:dyDescent="0.2">
      <c r="A86" s="20" t="s">
        <v>15</v>
      </c>
      <c r="B86" s="15">
        <v>942</v>
      </c>
      <c r="C86" s="21">
        <v>11</v>
      </c>
      <c r="D86" s="21">
        <v>1</v>
      </c>
      <c r="E86" s="22">
        <v>9900000000</v>
      </c>
      <c r="F86" s="23">
        <v>600</v>
      </c>
      <c r="G86" s="51">
        <f>G87</f>
        <v>300</v>
      </c>
      <c r="H86" s="51">
        <v>0</v>
      </c>
      <c r="I86" s="51">
        <f>I87</f>
        <v>390</v>
      </c>
      <c r="J86" s="51">
        <v>0</v>
      </c>
    </row>
    <row r="87" spans="1:12" s="4" customFormat="1" ht="30" x14ac:dyDescent="0.2">
      <c r="A87" s="20" t="s">
        <v>46</v>
      </c>
      <c r="B87" s="15">
        <v>942</v>
      </c>
      <c r="C87" s="21">
        <v>11</v>
      </c>
      <c r="D87" s="21">
        <v>1</v>
      </c>
      <c r="E87" s="22">
        <v>9900000000</v>
      </c>
      <c r="F87" s="23">
        <v>630</v>
      </c>
      <c r="G87" s="51">
        <v>300</v>
      </c>
      <c r="H87" s="51">
        <v>0</v>
      </c>
      <c r="I87" s="51">
        <v>390</v>
      </c>
      <c r="J87" s="51">
        <v>0</v>
      </c>
    </row>
    <row r="88" spans="1:12" s="26" customFormat="1" ht="15" x14ac:dyDescent="0.2">
      <c r="A88" s="24" t="s">
        <v>6</v>
      </c>
      <c r="B88" s="15">
        <v>942</v>
      </c>
      <c r="C88" s="21">
        <v>11</v>
      </c>
      <c r="D88" s="21">
        <v>1</v>
      </c>
      <c r="E88" s="22" t="s">
        <v>1</v>
      </c>
      <c r="F88" s="23">
        <v>800</v>
      </c>
      <c r="G88" s="56">
        <f>G89</f>
        <v>330</v>
      </c>
      <c r="H88" s="55">
        <v>0</v>
      </c>
      <c r="I88" s="56">
        <f>I89</f>
        <v>610</v>
      </c>
      <c r="J88" s="55">
        <v>0</v>
      </c>
    </row>
    <row r="89" spans="1:12" s="26" customFormat="1" ht="45" x14ac:dyDescent="0.25">
      <c r="A89" s="20" t="s">
        <v>5</v>
      </c>
      <c r="B89" s="15">
        <v>942</v>
      </c>
      <c r="C89" s="21">
        <v>11</v>
      </c>
      <c r="D89" s="21">
        <v>1</v>
      </c>
      <c r="E89" s="22" t="s">
        <v>1</v>
      </c>
      <c r="F89" s="23">
        <v>810</v>
      </c>
      <c r="G89" s="56">
        <v>330</v>
      </c>
      <c r="H89" s="55">
        <v>0</v>
      </c>
      <c r="I89" s="56">
        <v>610</v>
      </c>
      <c r="J89" s="55">
        <v>0</v>
      </c>
      <c r="K89" s="27"/>
      <c r="L89" s="27"/>
    </row>
    <row r="90" spans="1:12" s="4" customFormat="1" ht="15.75" x14ac:dyDescent="0.25">
      <c r="A90" s="28" t="s">
        <v>0</v>
      </c>
      <c r="B90" s="29"/>
      <c r="C90" s="29"/>
      <c r="D90" s="29"/>
      <c r="E90" s="30"/>
      <c r="F90" s="31"/>
      <c r="G90" s="57">
        <f>G81+G76+G71+G62+G44+G39+G34+G11+G49</f>
        <v>252458.3</v>
      </c>
      <c r="H90" s="57">
        <f>H81+H76+H71+H62+H44+H39+H34+H11+H49</f>
        <v>0</v>
      </c>
      <c r="I90" s="57">
        <f>I81+I76+I71+I62+I44+I39+I34+I11+I49</f>
        <v>257153.6</v>
      </c>
      <c r="J90" s="57">
        <f>J81+J76+J71+J62+J44+J39+J34+J11+J49</f>
        <v>0</v>
      </c>
      <c r="K90" s="32"/>
      <c r="L90" s="32"/>
    </row>
    <row r="91" spans="1:12" ht="15.75" x14ac:dyDescent="0.25">
      <c r="A91" s="33" t="s">
        <v>47</v>
      </c>
      <c r="B91" s="33"/>
      <c r="C91" s="33"/>
      <c r="D91" s="33"/>
      <c r="E91" s="33"/>
      <c r="F91" s="34"/>
      <c r="G91" s="58">
        <f>G92*2.5%</f>
        <v>6473.2900000000009</v>
      </c>
      <c r="H91" s="59">
        <v>0</v>
      </c>
      <c r="I91" s="60">
        <f>I92*5%</f>
        <v>13534.400000000001</v>
      </c>
      <c r="J91" s="59">
        <v>0</v>
      </c>
      <c r="K91" s="32"/>
      <c r="L91" s="32"/>
    </row>
    <row r="92" spans="1:12" ht="15.75" x14ac:dyDescent="0.25">
      <c r="A92" s="35" t="s">
        <v>48</v>
      </c>
      <c r="B92" s="33"/>
      <c r="C92" s="33"/>
      <c r="D92" s="33"/>
      <c r="E92" s="33"/>
      <c r="F92" s="36"/>
      <c r="G92" s="61">
        <v>258931.6</v>
      </c>
      <c r="H92" s="62">
        <v>0</v>
      </c>
      <c r="I92" s="57">
        <v>270688</v>
      </c>
      <c r="J92" s="57">
        <v>0</v>
      </c>
      <c r="K92" s="32"/>
      <c r="L92" s="32"/>
    </row>
    <row r="93" spans="1:12" ht="15" x14ac:dyDescent="0.25">
      <c r="A93" s="37"/>
      <c r="B93" s="37"/>
      <c r="C93" s="37"/>
      <c r="D93" s="37"/>
      <c r="E93" s="37"/>
      <c r="F93" s="38"/>
      <c r="G93" s="52"/>
      <c r="H93" s="52"/>
      <c r="I93" s="46"/>
    </row>
    <row r="96" spans="1:12" x14ac:dyDescent="0.2">
      <c r="G96" s="54"/>
      <c r="I96" s="54"/>
    </row>
    <row r="98" spans="7:9" x14ac:dyDescent="0.2">
      <c r="G98" s="53"/>
    </row>
    <row r="99" spans="7:9" x14ac:dyDescent="0.2">
      <c r="I99" s="54"/>
    </row>
  </sheetData>
  <mergeCells count="10">
    <mergeCell ref="I7:J7"/>
    <mergeCell ref="A1:J1"/>
    <mergeCell ref="A2:J2"/>
    <mergeCell ref="A3:J3"/>
    <mergeCell ref="A5:J5"/>
    <mergeCell ref="I6:J6"/>
    <mergeCell ref="A7:A8"/>
    <mergeCell ref="B7:B8"/>
    <mergeCell ref="G7:H7"/>
    <mergeCell ref="C7:F7"/>
  </mergeCells>
  <pageMargins left="0.59055118110236204" right="0.39370078740157499" top="0.59055118110236204" bottom="0.59055118110236204" header="0.275590546487823" footer="0.275590546487823"/>
  <pageSetup paperSize="9" scale="5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>Администрация Железнодорожного района г.о. Самара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Маркова Наталья Валериевна</dc:creator>
  <cp:lastModifiedBy>Игнатова Антонина Ивановна</cp:lastModifiedBy>
  <cp:lastPrinted>2023-11-16T05:25:28Z</cp:lastPrinted>
  <dcterms:created xsi:type="dcterms:W3CDTF">2016-08-23T06:46:39Z</dcterms:created>
  <dcterms:modified xsi:type="dcterms:W3CDTF">2023-11-16T05:26:02Z</dcterms:modified>
</cp:coreProperties>
</file>