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2\СОВЕТ Депутатов\Декабрь 22\"/>
    </mc:Choice>
  </mc:AlternateContent>
  <bookViews>
    <workbookView xWindow="360" yWindow="960" windowWidth="17400" windowHeight="11175" tabRatio="392"/>
  </bookViews>
  <sheets>
    <sheet name="2019" sheetId="2" r:id="rId1"/>
  </sheets>
  <definedNames>
    <definedName name="_xlnm.Print_Area" localSheetId="0">'2019'!$A$1:$H$101</definedName>
  </definedNames>
  <calcPr calcId="162913"/>
</workbook>
</file>

<file path=xl/calcChain.xml><?xml version="1.0" encoding="utf-8"?>
<calcChain xmlns="http://schemas.openxmlformats.org/spreadsheetml/2006/main">
  <c r="H68" i="2" l="1"/>
  <c r="G68" i="2"/>
  <c r="G47" i="2"/>
  <c r="G50" i="2"/>
  <c r="G38" i="2" l="1"/>
  <c r="G70" i="2"/>
  <c r="G20" i="2" l="1"/>
  <c r="H20" i="2"/>
  <c r="G28" i="2" l="1"/>
  <c r="G72" i="2" l="1"/>
  <c r="G62" i="2" l="1"/>
  <c r="G65" i="2"/>
  <c r="G100" i="2" l="1"/>
  <c r="G98" i="2"/>
  <c r="H54" i="2" l="1"/>
  <c r="G54" i="2"/>
  <c r="G57" i="2" l="1"/>
  <c r="G16" i="2" l="1"/>
  <c r="G66" i="2" l="1"/>
  <c r="H71" i="2" l="1"/>
  <c r="G71" i="2"/>
  <c r="H23" i="2"/>
  <c r="G24" i="2"/>
  <c r="G18" i="2" s="1"/>
  <c r="G23" i="2" l="1"/>
  <c r="H31" i="2" l="1"/>
  <c r="H30" i="2" s="1"/>
  <c r="H29" i="2" s="1"/>
  <c r="G31" i="2"/>
  <c r="G30" i="2" s="1"/>
  <c r="G29" i="2" s="1"/>
  <c r="H27" i="2"/>
  <c r="H26" i="2" s="1"/>
  <c r="H25" i="2" s="1"/>
  <c r="G27" i="2"/>
  <c r="G26" i="2" s="1"/>
  <c r="G25" i="2" s="1"/>
  <c r="G76" i="2" l="1"/>
  <c r="G75" i="2" s="1"/>
  <c r="G74" i="2" s="1"/>
  <c r="G64" i="2"/>
  <c r="G63" i="2" s="1"/>
  <c r="G56" i="2"/>
  <c r="H15" i="2" l="1"/>
  <c r="H14" i="2" s="1"/>
  <c r="H13" i="2" s="1"/>
  <c r="G15" i="2"/>
  <c r="G14" i="2" s="1"/>
  <c r="G13" i="2" s="1"/>
  <c r="H18" i="2" l="1"/>
  <c r="H34" i="2"/>
  <c r="G49" i="2" l="1"/>
  <c r="H69" i="2" l="1"/>
  <c r="G69" i="2"/>
  <c r="G61" i="2" l="1"/>
  <c r="G60" i="2" s="1"/>
  <c r="G59" i="2" s="1"/>
  <c r="G90" i="2"/>
  <c r="G89" i="2" s="1"/>
  <c r="G88" i="2" s="1"/>
  <c r="G87" i="2" s="1"/>
  <c r="G97" i="2"/>
  <c r="H67" i="2"/>
  <c r="H61" i="2"/>
  <c r="H60" i="2" s="1"/>
  <c r="G67" i="2" l="1"/>
  <c r="G55" i="2" l="1"/>
  <c r="G85" i="2" l="1"/>
  <c r="G84" i="2" s="1"/>
  <c r="G83" i="2" s="1"/>
  <c r="G82" i="2" s="1"/>
  <c r="G80" i="2"/>
  <c r="G79" i="2" s="1"/>
  <c r="G44" i="2" l="1"/>
  <c r="G43" i="2" s="1"/>
  <c r="G42" i="2" s="1"/>
  <c r="G41" i="2" s="1"/>
  <c r="H66" i="2" l="1"/>
  <c r="H59" i="2" s="1"/>
  <c r="H56" i="2"/>
  <c r="G35" i="2" l="1"/>
  <c r="G53" i="2" l="1"/>
  <c r="H46" i="2" l="1"/>
  <c r="G19" i="2" l="1"/>
  <c r="G95" i="2"/>
  <c r="G37" i="2"/>
  <c r="G34" i="2" s="1"/>
  <c r="H21" i="2"/>
  <c r="G58" i="2" l="1"/>
  <c r="H58" i="2" l="1"/>
  <c r="G99" i="2"/>
  <c r="G94" i="2" l="1"/>
  <c r="G93" i="2" s="1"/>
  <c r="G92" i="2" s="1"/>
  <c r="G48" i="2"/>
  <c r="G46" i="2" s="1"/>
  <c r="G33" i="2"/>
  <c r="G78" i="2" l="1"/>
  <c r="G73" i="2" s="1"/>
  <c r="H53" i="2" l="1"/>
  <c r="H19" i="2" l="1"/>
  <c r="H17" i="2" l="1"/>
  <c r="H12" i="2" s="1"/>
  <c r="H101" i="2" s="1"/>
  <c r="H11" i="2" l="1"/>
  <c r="G21" i="2" l="1"/>
  <c r="G17" i="2" s="1"/>
  <c r="G12" i="2" l="1"/>
  <c r="G101" i="2" l="1"/>
  <c r="G11" i="2" l="1"/>
</calcChain>
</file>

<file path=xl/sharedStrings.xml><?xml version="1.0" encoding="utf-8"?>
<sst xmlns="http://schemas.openxmlformats.org/spreadsheetml/2006/main" count="201" uniqueCount="63">
  <si>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</si>
  <si>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</si>
  <si>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</si>
  <si>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</si>
  <si>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</si>
  <si>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</si>
  <si>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</si>
  <si>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</si>
  <si>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</si>
  <si>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</si>
  <si>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</si>
  <si>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</si>
  <si>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</si>
  <si>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</si>
  <si>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</si>
  <si>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</si>
  <si>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</si>
  <si>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</si>
  <si>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</si>
  <si>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</si>
  <si>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</si>
  <si>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</si>
  <si>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</si>
  <si>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</si>
  <si>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</si>
  <si>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</si>
  <si>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</si>
  <si>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</si>
  <si>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</si>
  <si>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</si>
  <si>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</si>
  <si>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</si>
  <si>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</si>
  <si>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</si>
  <si>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</si>
  <si>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</si>
  <si>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</si>
  <si>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</si>
  <si>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</si>
  <si>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</si>
  <si>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</si>
  <si>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</si>
  <si>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</si>
  <si>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</si>
  <si>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</si>
  <si>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</si>
  <si>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</si>
  <si>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</si>
  <si>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</si>
  <si>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</si>
  <si>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</si>
  <si>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Ведомственная структура расходов бюджета Промышленного внутригородского района городского округа Самара Самарской области на 2022 год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</si>
  <si>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</si>
  <si>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</si>
  <si>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</si>
  <si>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2022 год - всего</t>
  </si>
  <si>
    <t>Специальные расходы</t>
  </si>
  <si>
    <t>Обеспечение проведения выборов и референдумов</t>
  </si>
  <si>
    <t>Резервные фонды</t>
  </si>
  <si>
    <t>Резервные средства</t>
  </si>
  <si>
    <t xml:space="preserve">                                                                                                                от "____"__________ 2022 г. №____</t>
  </si>
  <si>
    <t>Исполнение судебных актов</t>
  </si>
  <si>
    <t xml:space="preserve">                                                                                                                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</si>
</sst>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2" borderId="0" xfId="1" applyFont="1" applyFill="1" applyProtection="1">
      <protection hidden="1"/>
    </xf>
    <xf numFmtId="0" fontId="9" fillId="0" borderId="0" xfId="1" applyFont="1" applyFill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9" fillId="2" borderId="0" xfId="1" applyFont="1" applyFill="1" applyProtection="1"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6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/>
    <xf numFmtId="169" fontId="3" fillId="0" borderId="0" xfId="1" applyNumberFormat="1" applyFont="1" applyFill="1"/>
    <xf numFmtId="0" fontId="11" fillId="0" borderId="0" xfId="1" applyFont="1" applyFill="1"/>
    <xf numFmtId="169" fontId="11" fillId="0" borderId="0" xfId="1" applyNumberFormat="1" applyFont="1" applyFill="1"/>
    <xf numFmtId="0" fontId="8" fillId="0" borderId="1" xfId="1" applyFont="1" applyFill="1" applyBorder="1" applyAlignment="1" applyProtection="1">
      <protection hidden="1"/>
    </xf>
    <xf numFmtId="0" fontId="8" fillId="0" borderId="4" xfId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165" fontId="12" fillId="2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164" fontId="10" fillId="0" borderId="0" xfId="1" applyNumberFormat="1" applyFont="1" applyFill="1" applyAlignment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3" fillId="2" borderId="0" xfId="1" applyFont="1" applyFill="1"/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8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>
      <alignment horizontal="right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right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165" fontId="2" fillId="2" borderId="0" xfId="1" applyNumberFormat="1" applyFont="1" applyFill="1" applyAlignment="1" applyProtection="1">
      <protection hidden="1"/>
    </xf>
    <xf numFmtId="165" fontId="3" fillId="2" borderId="0" xfId="1" applyNumberFormat="1" applyFont="1" applyFill="1"/>
    <xf numFmtId="169" fontId="3" fillId="2" borderId="0" xfId="1" applyNumberFormat="1" applyFont="1" applyFill="1"/>
    <xf numFmtId="169" fontId="3" fillId="0" borderId="0" xfId="1" applyNumberFormat="1" applyFont="1"/>
    <xf numFmtId="0" fontId="4" fillId="0" borderId="0" xfId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GridLines="0" tabSelected="1" view="pageBreakPreview" topLeftCell="A34" zoomScaleNormal="100" zoomScaleSheetLayoutView="100" workbookViewId="0">
      <selection activeCell="J41" sqref="J41"/>
    </sheetView>
  </sheetViews>
  <sheetFormatPr defaultColWidth="9.140625" defaultRowHeight="12.75" x14ac:dyDescent="0.2"/>
  <cols>
    <col min="1" max="1" width="64.28515625" style="2" customWidth="1"/>
    <col min="2" max="2" width="8.85546875" style="2" customWidth="1"/>
    <col min="3" max="3" width="7.140625" style="2" customWidth="1"/>
    <col min="4" max="4" width="8.28515625" style="2" customWidth="1"/>
    <col min="5" max="5" width="14.28515625" style="2" customWidth="1"/>
    <col min="6" max="6" width="10" style="2" customWidth="1"/>
    <col min="7" max="7" width="14.28515625" style="41" customWidth="1"/>
    <col min="8" max="8" width="12.85546875" style="41" customWidth="1"/>
    <col min="9" max="236" width="9.140625" style="2" customWidth="1"/>
    <col min="237" max="16384" width="9.140625" style="2"/>
  </cols>
  <sheetData>
    <row r="1" spans="1:9" ht="18.75" customHeight="1" x14ac:dyDescent="0.3">
      <c r="A1" s="59" t="s">
        <v>62</v>
      </c>
      <c r="B1" s="60"/>
      <c r="C1" s="60"/>
      <c r="D1" s="60"/>
      <c r="E1" s="60"/>
      <c r="F1" s="60"/>
      <c r="G1" s="60"/>
      <c r="H1" s="60"/>
    </row>
    <row r="2" spans="1:9" ht="33.75" customHeight="1" x14ac:dyDescent="0.3">
      <c r="A2" s="61" t="s">
        <v>41</v>
      </c>
      <c r="B2" s="60"/>
      <c r="C2" s="60"/>
      <c r="D2" s="60"/>
      <c r="E2" s="60"/>
      <c r="F2" s="60"/>
      <c r="G2" s="60"/>
      <c r="H2" s="60"/>
    </row>
    <row r="3" spans="1:9" ht="18.75" x14ac:dyDescent="0.3">
      <c r="A3" s="62" t="s">
        <v>60</v>
      </c>
      <c r="B3" s="60"/>
      <c r="C3" s="60"/>
      <c r="D3" s="60"/>
      <c r="E3" s="60"/>
      <c r="F3" s="60"/>
      <c r="G3" s="60"/>
      <c r="H3" s="60"/>
    </row>
    <row r="4" spans="1:9" ht="18.75" x14ac:dyDescent="0.3">
      <c r="A4" s="51"/>
      <c r="B4" s="50"/>
      <c r="C4" s="50"/>
      <c r="D4" s="50"/>
      <c r="E4" s="50"/>
      <c r="F4" s="50"/>
      <c r="G4" s="48"/>
      <c r="H4" s="48"/>
    </row>
    <row r="5" spans="1:9" ht="21" customHeight="1" x14ac:dyDescent="0.3">
      <c r="A5" s="3"/>
      <c r="B5" s="67"/>
      <c r="C5" s="68"/>
      <c r="D5" s="68"/>
      <c r="E5" s="4"/>
      <c r="F5" s="3"/>
      <c r="G5" s="5"/>
      <c r="H5" s="5"/>
    </row>
    <row r="6" spans="1:9" ht="34.5" customHeight="1" x14ac:dyDescent="0.2">
      <c r="A6" s="66" t="s">
        <v>51</v>
      </c>
      <c r="B6" s="66"/>
      <c r="C6" s="66"/>
      <c r="D6" s="66"/>
      <c r="E6" s="66"/>
      <c r="F6" s="66"/>
      <c r="G6" s="66"/>
      <c r="H6" s="66"/>
    </row>
    <row r="7" spans="1:9" ht="16.5" customHeight="1" x14ac:dyDescent="0.25">
      <c r="A7" s="6"/>
      <c r="B7" s="6"/>
      <c r="C7" s="7"/>
      <c r="D7" s="7"/>
      <c r="E7" s="7"/>
      <c r="F7" s="6"/>
      <c r="G7" s="8"/>
      <c r="H7" s="8" t="s">
        <v>45</v>
      </c>
    </row>
    <row r="8" spans="1:9" ht="33" customHeight="1" x14ac:dyDescent="0.2">
      <c r="A8" s="63" t="s">
        <v>47</v>
      </c>
      <c r="B8" s="63" t="s">
        <v>32</v>
      </c>
      <c r="C8" s="65" t="s">
        <v>31</v>
      </c>
      <c r="D8" s="65"/>
      <c r="E8" s="65"/>
      <c r="F8" s="65"/>
      <c r="G8" s="64" t="s">
        <v>30</v>
      </c>
      <c r="H8" s="64"/>
    </row>
    <row r="9" spans="1:9" ht="138" customHeight="1" x14ac:dyDescent="0.2">
      <c r="A9" s="63"/>
      <c r="B9" s="63"/>
      <c r="C9" s="9" t="s">
        <v>29</v>
      </c>
      <c r="D9" s="10" t="s">
        <v>28</v>
      </c>
      <c r="E9" s="9" t="s">
        <v>27</v>
      </c>
      <c r="F9" s="10" t="s">
        <v>26</v>
      </c>
      <c r="G9" s="52" t="s">
        <v>55</v>
      </c>
      <c r="H9" s="52" t="s">
        <v>25</v>
      </c>
    </row>
    <row r="10" spans="1:9" ht="21.75" customHeight="1" x14ac:dyDescent="0.2">
      <c r="A10" s="11">
        <v>1</v>
      </c>
      <c r="B10" s="12">
        <v>2</v>
      </c>
      <c r="C10" s="13">
        <v>3</v>
      </c>
      <c r="D10" s="13">
        <v>4</v>
      </c>
      <c r="E10" s="53">
        <v>5</v>
      </c>
      <c r="F10" s="14">
        <v>6</v>
      </c>
      <c r="G10" s="52">
        <v>7</v>
      </c>
      <c r="H10" s="52">
        <v>8</v>
      </c>
    </row>
    <row r="11" spans="1:9" ht="35.25" customHeight="1" x14ac:dyDescent="0.2">
      <c r="A11" s="15" t="s">
        <v>42</v>
      </c>
      <c r="B11" s="16">
        <v>942</v>
      </c>
      <c r="C11" s="17"/>
      <c r="D11" s="18"/>
      <c r="E11" s="19"/>
      <c r="F11" s="17"/>
      <c r="G11" s="20">
        <f>G101</f>
        <v>416684.16993000003</v>
      </c>
      <c r="H11" s="20">
        <f t="shared" ref="H11" si="0">H101</f>
        <v>26291.800000000003</v>
      </c>
    </row>
    <row r="12" spans="1:9" ht="23.25" customHeight="1" x14ac:dyDescent="0.2">
      <c r="A12" s="21" t="s">
        <v>24</v>
      </c>
      <c r="B12" s="16">
        <v>942</v>
      </c>
      <c r="C12" s="22">
        <v>1</v>
      </c>
      <c r="D12" s="22" t="s">
        <v>3</v>
      </c>
      <c r="E12" s="23" t="s">
        <v>3</v>
      </c>
      <c r="F12" s="24" t="s">
        <v>3</v>
      </c>
      <c r="G12" s="25">
        <f>G17+G33+G13+G25+G29</f>
        <v>166617.40892000002</v>
      </c>
      <c r="H12" s="25">
        <f>H17+H33+H13+H25+H29</f>
        <v>3264</v>
      </c>
      <c r="I12" s="58"/>
    </row>
    <row r="13" spans="1:9" ht="38.25" customHeight="1" x14ac:dyDescent="0.2">
      <c r="A13" s="21" t="s">
        <v>52</v>
      </c>
      <c r="B13" s="16">
        <v>942</v>
      </c>
      <c r="C13" s="22">
        <v>1</v>
      </c>
      <c r="D13" s="22">
        <v>2</v>
      </c>
      <c r="E13" s="23"/>
      <c r="F13" s="24"/>
      <c r="G13" s="25">
        <f t="shared" ref="G13:H15" si="1">G14</f>
        <v>2838.8</v>
      </c>
      <c r="H13" s="25">
        <f t="shared" si="1"/>
        <v>0</v>
      </c>
    </row>
    <row r="14" spans="1:9" ht="28.5" customHeight="1" x14ac:dyDescent="0.2">
      <c r="A14" s="21" t="s">
        <v>4</v>
      </c>
      <c r="B14" s="16">
        <v>942</v>
      </c>
      <c r="C14" s="22">
        <v>1</v>
      </c>
      <c r="D14" s="22">
        <v>2</v>
      </c>
      <c r="E14" s="23" t="s">
        <v>1</v>
      </c>
      <c r="F14" s="24"/>
      <c r="G14" s="25">
        <f t="shared" si="1"/>
        <v>2838.8</v>
      </c>
      <c r="H14" s="25">
        <f t="shared" si="1"/>
        <v>0</v>
      </c>
    </row>
    <row r="15" spans="1:9" ht="67.5" customHeight="1" x14ac:dyDescent="0.2">
      <c r="A15" s="26" t="s">
        <v>22</v>
      </c>
      <c r="B15" s="16">
        <v>942</v>
      </c>
      <c r="C15" s="22">
        <v>1</v>
      </c>
      <c r="D15" s="22">
        <v>2</v>
      </c>
      <c r="E15" s="23" t="s">
        <v>1</v>
      </c>
      <c r="F15" s="24">
        <v>100</v>
      </c>
      <c r="G15" s="25">
        <f t="shared" si="1"/>
        <v>2838.8</v>
      </c>
      <c r="H15" s="25">
        <f t="shared" si="1"/>
        <v>0</v>
      </c>
    </row>
    <row r="16" spans="1:9" ht="38.25" customHeight="1" x14ac:dyDescent="0.2">
      <c r="A16" s="21" t="s">
        <v>21</v>
      </c>
      <c r="B16" s="16">
        <v>942</v>
      </c>
      <c r="C16" s="22">
        <v>1</v>
      </c>
      <c r="D16" s="22">
        <v>2</v>
      </c>
      <c r="E16" s="23" t="s">
        <v>1</v>
      </c>
      <c r="F16" s="24">
        <v>120</v>
      </c>
      <c r="G16" s="25">
        <f>2747.8+91</f>
        <v>2838.8</v>
      </c>
      <c r="H16" s="25">
        <v>0</v>
      </c>
    </row>
    <row r="17" spans="1:8" ht="52.5" customHeight="1" x14ac:dyDescent="0.2">
      <c r="A17" s="26" t="s">
        <v>23</v>
      </c>
      <c r="B17" s="16">
        <v>942</v>
      </c>
      <c r="C17" s="22">
        <v>1</v>
      </c>
      <c r="D17" s="22">
        <v>4</v>
      </c>
      <c r="E17" s="23" t="s">
        <v>3</v>
      </c>
      <c r="F17" s="24" t="s">
        <v>3</v>
      </c>
      <c r="G17" s="25">
        <f>G18</f>
        <v>72646.078920000014</v>
      </c>
      <c r="H17" s="25">
        <f>H18</f>
        <v>3264</v>
      </c>
    </row>
    <row r="18" spans="1:8" ht="22.5" customHeight="1" x14ac:dyDescent="0.2">
      <c r="A18" s="21" t="s">
        <v>4</v>
      </c>
      <c r="B18" s="16">
        <v>942</v>
      </c>
      <c r="C18" s="22">
        <v>1</v>
      </c>
      <c r="D18" s="22">
        <v>4</v>
      </c>
      <c r="E18" s="23" t="s">
        <v>1</v>
      </c>
      <c r="F18" s="24" t="s">
        <v>3</v>
      </c>
      <c r="G18" s="25">
        <f>G20+G22+G24</f>
        <v>72646.078920000014</v>
      </c>
      <c r="H18" s="25">
        <f>H20+H22</f>
        <v>3264</v>
      </c>
    </row>
    <row r="19" spans="1:8" ht="64.5" customHeight="1" x14ac:dyDescent="0.2">
      <c r="A19" s="26" t="s">
        <v>22</v>
      </c>
      <c r="B19" s="16">
        <v>942</v>
      </c>
      <c r="C19" s="22">
        <v>1</v>
      </c>
      <c r="D19" s="22">
        <v>4</v>
      </c>
      <c r="E19" s="23" t="s">
        <v>1</v>
      </c>
      <c r="F19" s="24">
        <v>100</v>
      </c>
      <c r="G19" s="25">
        <f>G20</f>
        <v>72060.378920000017</v>
      </c>
      <c r="H19" s="25">
        <f>H20</f>
        <v>3264</v>
      </c>
    </row>
    <row r="20" spans="1:8" ht="37.5" customHeight="1" x14ac:dyDescent="0.2">
      <c r="A20" s="21" t="s">
        <v>21</v>
      </c>
      <c r="B20" s="16">
        <v>942</v>
      </c>
      <c r="C20" s="22">
        <v>1</v>
      </c>
      <c r="D20" s="22">
        <v>4</v>
      </c>
      <c r="E20" s="23" t="s">
        <v>1</v>
      </c>
      <c r="F20" s="24">
        <v>120</v>
      </c>
      <c r="G20" s="25">
        <f>65358.9+1546.52759+467.05133+2956+1093.6+330.3+308</f>
        <v>72060.378920000017</v>
      </c>
      <c r="H20" s="25">
        <f>2956+308</f>
        <v>3264</v>
      </c>
    </row>
    <row r="21" spans="1:8" ht="34.5" customHeight="1" x14ac:dyDescent="0.2">
      <c r="A21" s="26" t="s">
        <v>33</v>
      </c>
      <c r="B21" s="16">
        <v>942</v>
      </c>
      <c r="C21" s="22">
        <v>1</v>
      </c>
      <c r="D21" s="22">
        <v>4</v>
      </c>
      <c r="E21" s="23" t="s">
        <v>1</v>
      </c>
      <c r="F21" s="24">
        <v>200</v>
      </c>
      <c r="G21" s="25">
        <f>G22</f>
        <v>545.20000000000005</v>
      </c>
      <c r="H21" s="25">
        <f>H22</f>
        <v>0</v>
      </c>
    </row>
    <row r="22" spans="1:8" ht="39" customHeight="1" x14ac:dyDescent="0.2">
      <c r="A22" s="21" t="s">
        <v>2</v>
      </c>
      <c r="B22" s="16">
        <v>942</v>
      </c>
      <c r="C22" s="22">
        <v>1</v>
      </c>
      <c r="D22" s="22">
        <v>4</v>
      </c>
      <c r="E22" s="23" t="s">
        <v>1</v>
      </c>
      <c r="F22" s="24">
        <v>240</v>
      </c>
      <c r="G22" s="25">
        <v>545.20000000000005</v>
      </c>
      <c r="H22" s="25">
        <v>0</v>
      </c>
    </row>
    <row r="23" spans="1:8" ht="26.25" customHeight="1" x14ac:dyDescent="0.2">
      <c r="A23" s="21" t="s">
        <v>6</v>
      </c>
      <c r="B23" s="16">
        <v>942</v>
      </c>
      <c r="C23" s="22">
        <v>1</v>
      </c>
      <c r="D23" s="22">
        <v>4</v>
      </c>
      <c r="E23" s="23">
        <v>9900000000</v>
      </c>
      <c r="F23" s="24">
        <v>800</v>
      </c>
      <c r="G23" s="25">
        <f>G24</f>
        <v>40.5</v>
      </c>
      <c r="H23" s="25">
        <f>H24</f>
        <v>0</v>
      </c>
    </row>
    <row r="24" spans="1:8" ht="26.25" customHeight="1" x14ac:dyDescent="0.2">
      <c r="A24" s="21" t="s">
        <v>61</v>
      </c>
      <c r="B24" s="16">
        <v>942</v>
      </c>
      <c r="C24" s="22">
        <v>1</v>
      </c>
      <c r="D24" s="22">
        <v>4</v>
      </c>
      <c r="E24" s="23">
        <v>9900000000</v>
      </c>
      <c r="F24" s="24">
        <v>830</v>
      </c>
      <c r="G24" s="25">
        <f>4.5+36</f>
        <v>40.5</v>
      </c>
      <c r="H24" s="25">
        <v>0</v>
      </c>
    </row>
    <row r="25" spans="1:8" ht="25.5" customHeight="1" x14ac:dyDescent="0.2">
      <c r="A25" s="54" t="s">
        <v>57</v>
      </c>
      <c r="B25" s="16">
        <v>942</v>
      </c>
      <c r="C25" s="22">
        <v>1</v>
      </c>
      <c r="D25" s="22">
        <v>7</v>
      </c>
      <c r="E25" s="23" t="s">
        <v>3</v>
      </c>
      <c r="F25" s="24" t="s">
        <v>3</v>
      </c>
      <c r="G25" s="25">
        <f t="shared" ref="G25:H27" si="2">G26</f>
        <v>3199.1000000000004</v>
      </c>
      <c r="H25" s="25">
        <f t="shared" si="2"/>
        <v>0</v>
      </c>
    </row>
    <row r="26" spans="1:8" ht="25.5" customHeight="1" x14ac:dyDescent="0.2">
      <c r="A26" s="21" t="s">
        <v>4</v>
      </c>
      <c r="B26" s="16">
        <v>942</v>
      </c>
      <c r="C26" s="22">
        <v>1</v>
      </c>
      <c r="D26" s="22">
        <v>7</v>
      </c>
      <c r="E26" s="23" t="s">
        <v>1</v>
      </c>
      <c r="F26" s="24" t="s">
        <v>3</v>
      </c>
      <c r="G26" s="25">
        <f t="shared" si="2"/>
        <v>3199.1000000000004</v>
      </c>
      <c r="H26" s="25">
        <f t="shared" si="2"/>
        <v>0</v>
      </c>
    </row>
    <row r="27" spans="1:8" ht="25.5" customHeight="1" x14ac:dyDescent="0.2">
      <c r="A27" s="26" t="s">
        <v>6</v>
      </c>
      <c r="B27" s="16">
        <v>942</v>
      </c>
      <c r="C27" s="22">
        <v>1</v>
      </c>
      <c r="D27" s="22">
        <v>7</v>
      </c>
      <c r="E27" s="23" t="s">
        <v>1</v>
      </c>
      <c r="F27" s="24">
        <v>800</v>
      </c>
      <c r="G27" s="25">
        <f t="shared" si="2"/>
        <v>3199.1000000000004</v>
      </c>
      <c r="H27" s="25">
        <f t="shared" si="2"/>
        <v>0</v>
      </c>
    </row>
    <row r="28" spans="1:8" ht="25.5" customHeight="1" x14ac:dyDescent="0.2">
      <c r="A28" s="26" t="s">
        <v>56</v>
      </c>
      <c r="B28" s="16">
        <v>942</v>
      </c>
      <c r="C28" s="22">
        <v>1</v>
      </c>
      <c r="D28" s="22">
        <v>7</v>
      </c>
      <c r="E28" s="23" t="s">
        <v>1</v>
      </c>
      <c r="F28" s="24">
        <v>880</v>
      </c>
      <c r="G28" s="25">
        <f>1642.2+1556.9</f>
        <v>3199.1000000000004</v>
      </c>
      <c r="H28" s="25">
        <v>0</v>
      </c>
    </row>
    <row r="29" spans="1:8" ht="25.5" customHeight="1" x14ac:dyDescent="0.2">
      <c r="A29" s="21" t="s">
        <v>58</v>
      </c>
      <c r="B29" s="16">
        <v>942</v>
      </c>
      <c r="C29" s="22">
        <v>1</v>
      </c>
      <c r="D29" s="22">
        <v>11</v>
      </c>
      <c r="E29" s="23" t="s">
        <v>3</v>
      </c>
      <c r="F29" s="24" t="s">
        <v>3</v>
      </c>
      <c r="G29" s="25">
        <f t="shared" ref="G29:H31" si="3">G30</f>
        <v>50</v>
      </c>
      <c r="H29" s="25">
        <f t="shared" si="3"/>
        <v>0</v>
      </c>
    </row>
    <row r="30" spans="1:8" ht="25.5" customHeight="1" x14ac:dyDescent="0.2">
      <c r="A30" s="21" t="s">
        <v>4</v>
      </c>
      <c r="B30" s="16">
        <v>942</v>
      </c>
      <c r="C30" s="22">
        <v>1</v>
      </c>
      <c r="D30" s="22">
        <v>11</v>
      </c>
      <c r="E30" s="23" t="s">
        <v>1</v>
      </c>
      <c r="F30" s="24" t="s">
        <v>3</v>
      </c>
      <c r="G30" s="25">
        <f t="shared" si="3"/>
        <v>50</v>
      </c>
      <c r="H30" s="25">
        <f t="shared" si="3"/>
        <v>0</v>
      </c>
    </row>
    <row r="31" spans="1:8" ht="25.5" customHeight="1" x14ac:dyDescent="0.2">
      <c r="A31" s="26" t="s">
        <v>6</v>
      </c>
      <c r="B31" s="16">
        <v>942</v>
      </c>
      <c r="C31" s="22">
        <v>1</v>
      </c>
      <c r="D31" s="22">
        <v>11</v>
      </c>
      <c r="E31" s="23" t="s">
        <v>1</v>
      </c>
      <c r="F31" s="24">
        <v>800</v>
      </c>
      <c r="G31" s="25">
        <f t="shared" si="3"/>
        <v>50</v>
      </c>
      <c r="H31" s="25">
        <f t="shared" si="3"/>
        <v>0</v>
      </c>
    </row>
    <row r="32" spans="1:8" ht="25.5" customHeight="1" x14ac:dyDescent="0.2">
      <c r="A32" s="21" t="s">
        <v>59</v>
      </c>
      <c r="B32" s="16">
        <v>942</v>
      </c>
      <c r="C32" s="22">
        <v>1</v>
      </c>
      <c r="D32" s="22">
        <v>11</v>
      </c>
      <c r="E32" s="23" t="s">
        <v>1</v>
      </c>
      <c r="F32" s="24">
        <v>870</v>
      </c>
      <c r="G32" s="25">
        <v>50</v>
      </c>
      <c r="H32" s="25">
        <v>0</v>
      </c>
    </row>
    <row r="33" spans="1:11" s="27" customFormat="1" ht="22.5" customHeight="1" x14ac:dyDescent="0.2">
      <c r="A33" s="26" t="s">
        <v>19</v>
      </c>
      <c r="B33" s="16">
        <v>942</v>
      </c>
      <c r="C33" s="22">
        <v>1</v>
      </c>
      <c r="D33" s="22">
        <v>13</v>
      </c>
      <c r="E33" s="23"/>
      <c r="F33" s="24" t="s">
        <v>3</v>
      </c>
      <c r="G33" s="25">
        <f>G34</f>
        <v>87883.430000000008</v>
      </c>
      <c r="H33" s="25">
        <v>0</v>
      </c>
    </row>
    <row r="34" spans="1:11" s="27" customFormat="1" ht="24" customHeight="1" x14ac:dyDescent="0.2">
      <c r="A34" s="26" t="s">
        <v>4</v>
      </c>
      <c r="B34" s="16">
        <v>942</v>
      </c>
      <c r="C34" s="22">
        <v>1</v>
      </c>
      <c r="D34" s="22">
        <v>13</v>
      </c>
      <c r="E34" s="23" t="s">
        <v>1</v>
      </c>
      <c r="F34" s="24"/>
      <c r="G34" s="25">
        <f>G35+G37+G40</f>
        <v>87883.430000000008</v>
      </c>
      <c r="H34" s="25">
        <f>H35+H37+H40</f>
        <v>0</v>
      </c>
    </row>
    <row r="35" spans="1:11" s="27" customFormat="1" ht="36.75" customHeight="1" x14ac:dyDescent="0.2">
      <c r="A35" s="26" t="s">
        <v>33</v>
      </c>
      <c r="B35" s="16">
        <v>942</v>
      </c>
      <c r="C35" s="22">
        <v>1</v>
      </c>
      <c r="D35" s="22">
        <v>13</v>
      </c>
      <c r="E35" s="23" t="s">
        <v>1</v>
      </c>
      <c r="F35" s="24">
        <v>200</v>
      </c>
      <c r="G35" s="25">
        <f>G36</f>
        <v>2565</v>
      </c>
      <c r="H35" s="25">
        <v>0</v>
      </c>
    </row>
    <row r="36" spans="1:11" s="27" customFormat="1" ht="39" customHeight="1" x14ac:dyDescent="0.2">
      <c r="A36" s="21" t="s">
        <v>2</v>
      </c>
      <c r="B36" s="16">
        <v>942</v>
      </c>
      <c r="C36" s="22">
        <v>1</v>
      </c>
      <c r="D36" s="22">
        <v>13</v>
      </c>
      <c r="E36" s="23" t="s">
        <v>1</v>
      </c>
      <c r="F36" s="24">
        <v>240</v>
      </c>
      <c r="G36" s="25">
        <v>2565</v>
      </c>
      <c r="H36" s="25">
        <v>0</v>
      </c>
      <c r="K36" s="28"/>
    </row>
    <row r="37" spans="1:11" s="29" customFormat="1" ht="36" customHeight="1" x14ac:dyDescent="0.2">
      <c r="A37" s="26" t="s">
        <v>15</v>
      </c>
      <c r="B37" s="16">
        <v>942</v>
      </c>
      <c r="C37" s="22">
        <v>1</v>
      </c>
      <c r="D37" s="22">
        <v>13</v>
      </c>
      <c r="E37" s="23">
        <v>9900000000</v>
      </c>
      <c r="F37" s="24">
        <v>600</v>
      </c>
      <c r="G37" s="25">
        <f>G38</f>
        <v>85318.33</v>
      </c>
      <c r="H37" s="25">
        <v>0</v>
      </c>
    </row>
    <row r="38" spans="1:11" s="29" customFormat="1" ht="19.5" customHeight="1" x14ac:dyDescent="0.2">
      <c r="A38" s="26" t="s">
        <v>43</v>
      </c>
      <c r="B38" s="16">
        <v>942</v>
      </c>
      <c r="C38" s="22">
        <v>1</v>
      </c>
      <c r="D38" s="22">
        <v>13</v>
      </c>
      <c r="E38" s="23">
        <v>9900000000</v>
      </c>
      <c r="F38" s="24">
        <v>610</v>
      </c>
      <c r="G38" s="25">
        <f>80862.4+683.83+741.1+1431+1600</f>
        <v>85318.33</v>
      </c>
      <c r="H38" s="25">
        <v>0</v>
      </c>
    </row>
    <row r="39" spans="1:11" s="29" customFormat="1" ht="19.5" customHeight="1" x14ac:dyDescent="0.2">
      <c r="A39" s="26" t="s">
        <v>6</v>
      </c>
      <c r="B39" s="16">
        <v>942</v>
      </c>
      <c r="C39" s="22">
        <v>1</v>
      </c>
      <c r="D39" s="22">
        <v>13</v>
      </c>
      <c r="E39" s="23">
        <v>9900000000</v>
      </c>
      <c r="F39" s="24">
        <v>800</v>
      </c>
      <c r="G39" s="25">
        <v>0.1</v>
      </c>
      <c r="H39" s="25">
        <v>0</v>
      </c>
    </row>
    <row r="40" spans="1:11" s="29" customFormat="1" ht="19.5" customHeight="1" x14ac:dyDescent="0.2">
      <c r="A40" s="21" t="s">
        <v>20</v>
      </c>
      <c r="B40" s="16">
        <v>942</v>
      </c>
      <c r="C40" s="22">
        <v>1</v>
      </c>
      <c r="D40" s="22">
        <v>13</v>
      </c>
      <c r="E40" s="23">
        <v>9900000000</v>
      </c>
      <c r="F40" s="24">
        <v>850</v>
      </c>
      <c r="G40" s="25">
        <v>0.1</v>
      </c>
      <c r="H40" s="25">
        <v>0</v>
      </c>
    </row>
    <row r="41" spans="1:11" s="27" customFormat="1" ht="19.5" customHeight="1" x14ac:dyDescent="0.2">
      <c r="A41" s="26" t="s">
        <v>18</v>
      </c>
      <c r="B41" s="16">
        <v>942</v>
      </c>
      <c r="C41" s="22">
        <v>2</v>
      </c>
      <c r="D41" s="22" t="s">
        <v>3</v>
      </c>
      <c r="E41" s="23"/>
      <c r="F41" s="24" t="s">
        <v>3</v>
      </c>
      <c r="G41" s="25">
        <f>G42</f>
        <v>288</v>
      </c>
      <c r="H41" s="25">
        <v>0</v>
      </c>
    </row>
    <row r="42" spans="1:11" s="27" customFormat="1" ht="22.5" customHeight="1" x14ac:dyDescent="0.2">
      <c r="A42" s="21" t="s">
        <v>17</v>
      </c>
      <c r="B42" s="16">
        <v>942</v>
      </c>
      <c r="C42" s="22">
        <v>2</v>
      </c>
      <c r="D42" s="22">
        <v>4</v>
      </c>
      <c r="E42" s="23" t="s">
        <v>3</v>
      </c>
      <c r="F42" s="24" t="s">
        <v>3</v>
      </c>
      <c r="G42" s="25">
        <f>G43</f>
        <v>288</v>
      </c>
      <c r="H42" s="25">
        <v>0</v>
      </c>
      <c r="J42" s="28"/>
    </row>
    <row r="43" spans="1:11" s="27" customFormat="1" ht="21" customHeight="1" x14ac:dyDescent="0.2">
      <c r="A43" s="26" t="s">
        <v>4</v>
      </c>
      <c r="B43" s="16">
        <v>942</v>
      </c>
      <c r="C43" s="22">
        <v>2</v>
      </c>
      <c r="D43" s="22">
        <v>4</v>
      </c>
      <c r="E43" s="23" t="s">
        <v>1</v>
      </c>
      <c r="F43" s="24" t="s">
        <v>3</v>
      </c>
      <c r="G43" s="25">
        <f>G44</f>
        <v>288</v>
      </c>
      <c r="H43" s="25">
        <v>0</v>
      </c>
    </row>
    <row r="44" spans="1:11" s="27" customFormat="1" ht="36.75" customHeight="1" x14ac:dyDescent="0.2">
      <c r="A44" s="21" t="s">
        <v>33</v>
      </c>
      <c r="B44" s="16">
        <v>942</v>
      </c>
      <c r="C44" s="22">
        <v>2</v>
      </c>
      <c r="D44" s="22">
        <v>4</v>
      </c>
      <c r="E44" s="23" t="s">
        <v>1</v>
      </c>
      <c r="F44" s="24">
        <v>200</v>
      </c>
      <c r="G44" s="25">
        <f>G45</f>
        <v>288</v>
      </c>
      <c r="H44" s="25">
        <v>0</v>
      </c>
    </row>
    <row r="45" spans="1:11" s="27" customFormat="1" ht="36" customHeight="1" x14ac:dyDescent="0.2">
      <c r="A45" s="26" t="s">
        <v>2</v>
      </c>
      <c r="B45" s="16">
        <v>942</v>
      </c>
      <c r="C45" s="22">
        <v>2</v>
      </c>
      <c r="D45" s="22">
        <v>4</v>
      </c>
      <c r="E45" s="23" t="s">
        <v>1</v>
      </c>
      <c r="F45" s="24">
        <v>240</v>
      </c>
      <c r="G45" s="25">
        <v>288</v>
      </c>
      <c r="H45" s="25">
        <v>0</v>
      </c>
    </row>
    <row r="46" spans="1:11" s="27" customFormat="1" ht="36.75" customHeight="1" x14ac:dyDescent="0.2">
      <c r="A46" s="21" t="s">
        <v>16</v>
      </c>
      <c r="B46" s="16">
        <v>942</v>
      </c>
      <c r="C46" s="22">
        <v>3</v>
      </c>
      <c r="D46" s="22" t="s">
        <v>3</v>
      </c>
      <c r="E46" s="23" t="s">
        <v>3</v>
      </c>
      <c r="F46" s="24" t="s">
        <v>3</v>
      </c>
      <c r="G46" s="25">
        <f>G47</f>
        <v>596</v>
      </c>
      <c r="H46" s="25">
        <f t="shared" ref="H46" si="4">H47</f>
        <v>0</v>
      </c>
    </row>
    <row r="47" spans="1:11" s="27" customFormat="1" ht="35.25" customHeight="1" x14ac:dyDescent="0.2">
      <c r="A47" s="26" t="s">
        <v>49</v>
      </c>
      <c r="B47" s="16">
        <v>942</v>
      </c>
      <c r="C47" s="22">
        <v>3</v>
      </c>
      <c r="D47" s="22">
        <v>10</v>
      </c>
      <c r="E47" s="23" t="s">
        <v>3</v>
      </c>
      <c r="F47" s="24" t="s">
        <v>3</v>
      </c>
      <c r="G47" s="25">
        <f>G48+G52</f>
        <v>596</v>
      </c>
      <c r="H47" s="25">
        <v>0</v>
      </c>
      <c r="J47" s="28"/>
    </row>
    <row r="48" spans="1:11" s="27" customFormat="1" ht="24" customHeight="1" x14ac:dyDescent="0.2">
      <c r="A48" s="21" t="s">
        <v>4</v>
      </c>
      <c r="B48" s="16">
        <v>942</v>
      </c>
      <c r="C48" s="22">
        <v>3</v>
      </c>
      <c r="D48" s="22">
        <v>10</v>
      </c>
      <c r="E48" s="23" t="s">
        <v>1</v>
      </c>
      <c r="F48" s="24" t="s">
        <v>3</v>
      </c>
      <c r="G48" s="25">
        <f>G49</f>
        <v>546</v>
      </c>
      <c r="H48" s="25">
        <v>0</v>
      </c>
    </row>
    <row r="49" spans="1:11" s="27" customFormat="1" ht="35.25" customHeight="1" x14ac:dyDescent="0.2">
      <c r="A49" s="26" t="s">
        <v>33</v>
      </c>
      <c r="B49" s="16">
        <v>942</v>
      </c>
      <c r="C49" s="22">
        <v>3</v>
      </c>
      <c r="D49" s="22">
        <v>10</v>
      </c>
      <c r="E49" s="23" t="s">
        <v>1</v>
      </c>
      <c r="F49" s="24">
        <v>200</v>
      </c>
      <c r="G49" s="25">
        <f>G50</f>
        <v>546</v>
      </c>
      <c r="H49" s="25">
        <v>0</v>
      </c>
    </row>
    <row r="50" spans="1:11" s="27" customFormat="1" ht="39.75" customHeight="1" x14ac:dyDescent="0.2">
      <c r="A50" s="21" t="s">
        <v>2</v>
      </c>
      <c r="B50" s="16">
        <v>942</v>
      </c>
      <c r="C50" s="22">
        <v>3</v>
      </c>
      <c r="D50" s="22">
        <v>10</v>
      </c>
      <c r="E50" s="23" t="s">
        <v>1</v>
      </c>
      <c r="F50" s="24">
        <v>240</v>
      </c>
      <c r="G50" s="25">
        <f>260+336-50</f>
        <v>546</v>
      </c>
      <c r="H50" s="25">
        <v>0</v>
      </c>
    </row>
    <row r="51" spans="1:11" s="27" customFormat="1" ht="30" customHeight="1" x14ac:dyDescent="0.2">
      <c r="A51" s="26" t="s">
        <v>6</v>
      </c>
      <c r="B51" s="16">
        <v>942</v>
      </c>
      <c r="C51" s="22">
        <v>3</v>
      </c>
      <c r="D51" s="22">
        <v>10</v>
      </c>
      <c r="E51" s="23">
        <v>9900000000</v>
      </c>
      <c r="F51" s="24">
        <v>800</v>
      </c>
      <c r="G51" s="25">
        <v>50</v>
      </c>
      <c r="H51" s="25">
        <v>0</v>
      </c>
    </row>
    <row r="52" spans="1:11" s="27" customFormat="1" ht="29.25" customHeight="1" x14ac:dyDescent="0.2">
      <c r="A52" s="21" t="s">
        <v>61</v>
      </c>
      <c r="B52" s="16">
        <v>942</v>
      </c>
      <c r="C52" s="22">
        <v>3</v>
      </c>
      <c r="D52" s="22">
        <v>10</v>
      </c>
      <c r="E52" s="23">
        <v>9900000000</v>
      </c>
      <c r="F52" s="24">
        <v>830</v>
      </c>
      <c r="G52" s="25">
        <v>50</v>
      </c>
      <c r="H52" s="25">
        <v>0</v>
      </c>
    </row>
    <row r="53" spans="1:11" s="27" customFormat="1" ht="22.5" customHeight="1" x14ac:dyDescent="0.2">
      <c r="A53" s="21" t="s">
        <v>34</v>
      </c>
      <c r="B53" s="16">
        <v>942</v>
      </c>
      <c r="C53" s="22">
        <v>4</v>
      </c>
      <c r="D53" s="22"/>
      <c r="E53" s="23"/>
      <c r="F53" s="24"/>
      <c r="G53" s="25">
        <f>G54</f>
        <v>2513.1999999999998</v>
      </c>
      <c r="H53" s="25">
        <f>H54</f>
        <v>0</v>
      </c>
    </row>
    <row r="54" spans="1:11" s="27" customFormat="1" ht="24.75" customHeight="1" x14ac:dyDescent="0.2">
      <c r="A54" s="21" t="s">
        <v>35</v>
      </c>
      <c r="B54" s="16">
        <v>942</v>
      </c>
      <c r="C54" s="22">
        <v>4</v>
      </c>
      <c r="D54" s="22">
        <v>9</v>
      </c>
      <c r="E54" s="23"/>
      <c r="F54" s="24"/>
      <c r="G54" s="25">
        <f>G57</f>
        <v>2513.1999999999998</v>
      </c>
      <c r="H54" s="25">
        <f>H57</f>
        <v>0</v>
      </c>
    </row>
    <row r="55" spans="1:11" s="27" customFormat="1" ht="28.5" customHeight="1" x14ac:dyDescent="0.2">
      <c r="A55" s="21" t="s">
        <v>36</v>
      </c>
      <c r="B55" s="16">
        <v>942</v>
      </c>
      <c r="C55" s="22">
        <v>4</v>
      </c>
      <c r="D55" s="22">
        <v>9</v>
      </c>
      <c r="E55" s="23">
        <v>9900000000</v>
      </c>
      <c r="F55" s="24"/>
      <c r="G55" s="25">
        <f>G56</f>
        <v>2513.1999999999998</v>
      </c>
      <c r="H55" s="25">
        <v>0</v>
      </c>
    </row>
    <row r="56" spans="1:11" s="27" customFormat="1" ht="36" customHeight="1" x14ac:dyDescent="0.2">
      <c r="A56" s="21" t="s">
        <v>33</v>
      </c>
      <c r="B56" s="16">
        <v>942</v>
      </c>
      <c r="C56" s="22">
        <v>4</v>
      </c>
      <c r="D56" s="22">
        <v>9</v>
      </c>
      <c r="E56" s="23">
        <v>9900000000</v>
      </c>
      <c r="F56" s="24">
        <v>200</v>
      </c>
      <c r="G56" s="25">
        <f>G57</f>
        <v>2513.1999999999998</v>
      </c>
      <c r="H56" s="25">
        <f>H57</f>
        <v>0</v>
      </c>
    </row>
    <row r="57" spans="1:11" s="27" customFormat="1" ht="38.25" customHeight="1" x14ac:dyDescent="0.2">
      <c r="A57" s="26" t="s">
        <v>2</v>
      </c>
      <c r="B57" s="16">
        <v>942</v>
      </c>
      <c r="C57" s="22">
        <v>4</v>
      </c>
      <c r="D57" s="22">
        <v>9</v>
      </c>
      <c r="E57" s="23">
        <v>9900000000</v>
      </c>
      <c r="F57" s="24">
        <v>240</v>
      </c>
      <c r="G57" s="25">
        <f>1620+2351.4-1458.2</f>
        <v>2513.1999999999998</v>
      </c>
      <c r="H57" s="25">
        <v>0</v>
      </c>
    </row>
    <row r="58" spans="1:11" s="27" customFormat="1" ht="21" customHeight="1" x14ac:dyDescent="0.2">
      <c r="A58" s="26" t="s">
        <v>14</v>
      </c>
      <c r="B58" s="16">
        <v>942</v>
      </c>
      <c r="C58" s="22">
        <v>5</v>
      </c>
      <c r="D58" s="22" t="s">
        <v>3</v>
      </c>
      <c r="E58" s="23" t="s">
        <v>3</v>
      </c>
      <c r="F58" s="24" t="s">
        <v>3</v>
      </c>
      <c r="G58" s="25">
        <f>G59</f>
        <v>232816.26101000002</v>
      </c>
      <c r="H58" s="25">
        <f>H59</f>
        <v>23027.800000000003</v>
      </c>
    </row>
    <row r="59" spans="1:11" s="27" customFormat="1" ht="24.75" customHeight="1" x14ac:dyDescent="0.2">
      <c r="A59" s="21" t="s">
        <v>13</v>
      </c>
      <c r="B59" s="16">
        <v>942</v>
      </c>
      <c r="C59" s="22">
        <v>5</v>
      </c>
      <c r="D59" s="22">
        <v>3</v>
      </c>
      <c r="E59" s="23" t="s">
        <v>3</v>
      </c>
      <c r="F59" s="24" t="s">
        <v>3</v>
      </c>
      <c r="G59" s="25">
        <f>G60+G66+G63</f>
        <v>232816.26101000002</v>
      </c>
      <c r="H59" s="25">
        <f>H60+H66</f>
        <v>23027.800000000003</v>
      </c>
      <c r="J59" s="28"/>
    </row>
    <row r="60" spans="1:11" s="27" customFormat="1" ht="33.75" customHeight="1" x14ac:dyDescent="0.2">
      <c r="A60" s="26" t="s">
        <v>48</v>
      </c>
      <c r="B60" s="16">
        <v>942</v>
      </c>
      <c r="C60" s="22">
        <v>5</v>
      </c>
      <c r="D60" s="22">
        <v>3</v>
      </c>
      <c r="E60" s="23" t="s">
        <v>44</v>
      </c>
      <c r="F60" s="24"/>
      <c r="G60" s="25">
        <f>G61</f>
        <v>140971.20000000001</v>
      </c>
      <c r="H60" s="25">
        <f>H61</f>
        <v>18373.900000000001</v>
      </c>
      <c r="K60" s="28"/>
    </row>
    <row r="61" spans="1:11" s="27" customFormat="1" ht="39" customHeight="1" x14ac:dyDescent="0.2">
      <c r="A61" s="21" t="s">
        <v>33</v>
      </c>
      <c r="B61" s="16">
        <v>942</v>
      </c>
      <c r="C61" s="22">
        <v>5</v>
      </c>
      <c r="D61" s="22">
        <v>3</v>
      </c>
      <c r="E61" s="23" t="s">
        <v>44</v>
      </c>
      <c r="F61" s="24">
        <v>200</v>
      </c>
      <c r="G61" s="25">
        <f>G62</f>
        <v>140971.20000000001</v>
      </c>
      <c r="H61" s="25">
        <f>H62</f>
        <v>18373.900000000001</v>
      </c>
      <c r="K61" s="28"/>
    </row>
    <row r="62" spans="1:11" s="27" customFormat="1" ht="33.75" customHeight="1" x14ac:dyDescent="0.2">
      <c r="A62" s="26" t="s">
        <v>2</v>
      </c>
      <c r="B62" s="16">
        <v>942</v>
      </c>
      <c r="C62" s="22">
        <v>5</v>
      </c>
      <c r="D62" s="22">
        <v>3</v>
      </c>
      <c r="E62" s="23" t="s">
        <v>44</v>
      </c>
      <c r="F62" s="24">
        <v>240</v>
      </c>
      <c r="G62" s="25">
        <f>23993.6+H62+98603.7</f>
        <v>140971.20000000001</v>
      </c>
      <c r="H62" s="25">
        <v>18373.900000000001</v>
      </c>
      <c r="K62" s="28"/>
    </row>
    <row r="63" spans="1:11" s="27" customFormat="1" ht="48.75" customHeight="1" x14ac:dyDescent="0.2">
      <c r="A63" s="21" t="s">
        <v>53</v>
      </c>
      <c r="B63" s="16">
        <v>942</v>
      </c>
      <c r="C63" s="22">
        <v>5</v>
      </c>
      <c r="D63" s="22">
        <v>3</v>
      </c>
      <c r="E63" s="23" t="s">
        <v>54</v>
      </c>
      <c r="F63" s="24"/>
      <c r="G63" s="25">
        <f>G64</f>
        <v>5916.3000000000029</v>
      </c>
      <c r="H63" s="25">
        <v>0</v>
      </c>
      <c r="K63" s="28"/>
    </row>
    <row r="64" spans="1:11" s="27" customFormat="1" ht="39" customHeight="1" x14ac:dyDescent="0.2">
      <c r="A64" s="21" t="s">
        <v>33</v>
      </c>
      <c r="B64" s="16">
        <v>942</v>
      </c>
      <c r="C64" s="22">
        <v>5</v>
      </c>
      <c r="D64" s="22">
        <v>3</v>
      </c>
      <c r="E64" s="23" t="s">
        <v>54</v>
      </c>
      <c r="F64" s="24">
        <v>200</v>
      </c>
      <c r="G64" s="25">
        <f>G65</f>
        <v>5916.3000000000029</v>
      </c>
      <c r="H64" s="25">
        <v>0</v>
      </c>
      <c r="K64" s="28"/>
    </row>
    <row r="65" spans="1:11" s="27" customFormat="1" ht="40.5" customHeight="1" x14ac:dyDescent="0.2">
      <c r="A65" s="21" t="s">
        <v>2</v>
      </c>
      <c r="B65" s="16">
        <v>942</v>
      </c>
      <c r="C65" s="22">
        <v>5</v>
      </c>
      <c r="D65" s="22">
        <v>3</v>
      </c>
      <c r="E65" s="23" t="s">
        <v>54</v>
      </c>
      <c r="F65" s="24">
        <v>240</v>
      </c>
      <c r="G65" s="25">
        <f>1020+103500-98603.7</f>
        <v>5916.3000000000029</v>
      </c>
      <c r="H65" s="25">
        <v>0</v>
      </c>
      <c r="K65" s="28"/>
    </row>
    <row r="66" spans="1:11" s="27" customFormat="1" ht="23.25" customHeight="1" x14ac:dyDescent="0.2">
      <c r="A66" s="26" t="s">
        <v>4</v>
      </c>
      <c r="B66" s="16">
        <v>942</v>
      </c>
      <c r="C66" s="22">
        <v>5</v>
      </c>
      <c r="D66" s="22">
        <v>3</v>
      </c>
      <c r="E66" s="23" t="s">
        <v>1</v>
      </c>
      <c r="F66" s="24" t="s">
        <v>3</v>
      </c>
      <c r="G66" s="25">
        <f>G68+G70+G72</f>
        <v>85928.761010000002</v>
      </c>
      <c r="H66" s="25">
        <f t="shared" ref="H66" si="5">H67</f>
        <v>4653.8999999999996</v>
      </c>
      <c r="K66" s="28"/>
    </row>
    <row r="67" spans="1:11" s="27" customFormat="1" ht="39" customHeight="1" x14ac:dyDescent="0.2">
      <c r="A67" s="21" t="s">
        <v>33</v>
      </c>
      <c r="B67" s="16">
        <v>942</v>
      </c>
      <c r="C67" s="22">
        <v>5</v>
      </c>
      <c r="D67" s="22">
        <v>3</v>
      </c>
      <c r="E67" s="23" t="s">
        <v>1</v>
      </c>
      <c r="F67" s="24">
        <v>200</v>
      </c>
      <c r="G67" s="25">
        <f>G68</f>
        <v>25926.400000000012</v>
      </c>
      <c r="H67" s="25">
        <f>H68</f>
        <v>4653.8999999999996</v>
      </c>
      <c r="K67" s="28"/>
    </row>
    <row r="68" spans="1:11" s="27" customFormat="1" ht="29.25" customHeight="1" x14ac:dyDescent="0.2">
      <c r="A68" s="26" t="s">
        <v>2</v>
      </c>
      <c r="B68" s="16">
        <v>942</v>
      </c>
      <c r="C68" s="22">
        <v>5</v>
      </c>
      <c r="D68" s="22">
        <v>3</v>
      </c>
      <c r="E68" s="23" t="s">
        <v>1</v>
      </c>
      <c r="F68" s="24">
        <v>240</v>
      </c>
      <c r="G68" s="25">
        <f>1440+1000+9000+300+1800+443.2+2608.3+3000+1177.4+4999.2+97600+985.9+9157.2-103500-4243.1+94.3+204.6-186.2+1117.4+1329.7-2000-401.5</f>
        <v>25926.400000000012</v>
      </c>
      <c r="H68" s="25">
        <f>2608.3+1329.7+1117.4-401.5</f>
        <v>4653.8999999999996</v>
      </c>
      <c r="K68" s="28"/>
    </row>
    <row r="69" spans="1:11" s="27" customFormat="1" ht="34.5" customHeight="1" x14ac:dyDescent="0.2">
      <c r="A69" s="21" t="s">
        <v>15</v>
      </c>
      <c r="B69" s="16">
        <v>942</v>
      </c>
      <c r="C69" s="22">
        <v>5</v>
      </c>
      <c r="D69" s="22">
        <v>3</v>
      </c>
      <c r="E69" s="23">
        <v>9900000000</v>
      </c>
      <c r="F69" s="24">
        <v>600</v>
      </c>
      <c r="G69" s="49">
        <f>G70</f>
        <v>59715.199999999997</v>
      </c>
      <c r="H69" s="25">
        <f>H70</f>
        <v>0</v>
      </c>
      <c r="K69" s="28"/>
    </row>
    <row r="70" spans="1:11" s="27" customFormat="1" ht="25.5" customHeight="1" x14ac:dyDescent="0.2">
      <c r="A70" s="21" t="s">
        <v>43</v>
      </c>
      <c r="B70" s="16">
        <v>942</v>
      </c>
      <c r="C70" s="22">
        <v>5</v>
      </c>
      <c r="D70" s="22">
        <v>3</v>
      </c>
      <c r="E70" s="23">
        <v>9900000000</v>
      </c>
      <c r="F70" s="24">
        <v>610</v>
      </c>
      <c r="G70" s="49">
        <f>46160+364.8+609.1+6480+1458.2+4243.1+2000-1600</f>
        <v>59715.199999999997</v>
      </c>
      <c r="H70" s="25">
        <v>0</v>
      </c>
      <c r="K70" s="28"/>
    </row>
    <row r="71" spans="1:11" s="27" customFormat="1" ht="25.5" customHeight="1" x14ac:dyDescent="0.2">
      <c r="A71" s="21" t="s">
        <v>6</v>
      </c>
      <c r="B71" s="16">
        <v>942</v>
      </c>
      <c r="C71" s="22">
        <v>5</v>
      </c>
      <c r="D71" s="22">
        <v>3</v>
      </c>
      <c r="E71" s="23">
        <v>9900000000</v>
      </c>
      <c r="F71" s="24">
        <v>800</v>
      </c>
      <c r="G71" s="25">
        <f>G72</f>
        <v>287.16100999999998</v>
      </c>
      <c r="H71" s="25">
        <f>H72</f>
        <v>0</v>
      </c>
      <c r="K71" s="28"/>
    </row>
    <row r="72" spans="1:11" s="27" customFormat="1" ht="25.5" customHeight="1" x14ac:dyDescent="0.2">
      <c r="A72" s="21" t="s">
        <v>61</v>
      </c>
      <c r="B72" s="16">
        <v>942</v>
      </c>
      <c r="C72" s="22">
        <v>5</v>
      </c>
      <c r="D72" s="22">
        <v>3</v>
      </c>
      <c r="E72" s="23">
        <v>9900000000</v>
      </c>
      <c r="F72" s="24">
        <v>830</v>
      </c>
      <c r="G72" s="25">
        <f>74.42701+26.534+186.2</f>
        <v>287.16100999999998</v>
      </c>
      <c r="H72" s="25">
        <v>0</v>
      </c>
      <c r="K72" s="28"/>
    </row>
    <row r="73" spans="1:11" s="27" customFormat="1" ht="22.5" customHeight="1" x14ac:dyDescent="0.2">
      <c r="A73" s="42" t="s">
        <v>12</v>
      </c>
      <c r="B73" s="43">
        <v>942</v>
      </c>
      <c r="C73" s="44">
        <v>7</v>
      </c>
      <c r="D73" s="44" t="s">
        <v>3</v>
      </c>
      <c r="E73" s="45" t="s">
        <v>3</v>
      </c>
      <c r="F73" s="46" t="s">
        <v>3</v>
      </c>
      <c r="G73" s="25">
        <f>G74+G78</f>
        <v>913.3</v>
      </c>
      <c r="H73" s="25">
        <v>0</v>
      </c>
    </row>
    <row r="74" spans="1:11" s="27" customFormat="1" ht="31.5" customHeight="1" x14ac:dyDescent="0.2">
      <c r="A74" s="42" t="s">
        <v>50</v>
      </c>
      <c r="B74" s="43">
        <v>942</v>
      </c>
      <c r="C74" s="44">
        <v>7</v>
      </c>
      <c r="D74" s="44">
        <v>5</v>
      </c>
      <c r="E74" s="45"/>
      <c r="F74" s="46"/>
      <c r="G74" s="25">
        <f>G75</f>
        <v>613.29999999999995</v>
      </c>
      <c r="H74" s="25">
        <v>0</v>
      </c>
    </row>
    <row r="75" spans="1:11" s="27" customFormat="1" ht="22.5" customHeight="1" x14ac:dyDescent="0.2">
      <c r="A75" s="47" t="s">
        <v>4</v>
      </c>
      <c r="B75" s="43">
        <v>942</v>
      </c>
      <c r="C75" s="44">
        <v>7</v>
      </c>
      <c r="D75" s="44">
        <v>5</v>
      </c>
      <c r="E75" s="45" t="s">
        <v>1</v>
      </c>
      <c r="F75" s="46" t="s">
        <v>3</v>
      </c>
      <c r="G75" s="25">
        <f>G76</f>
        <v>613.29999999999995</v>
      </c>
      <c r="H75" s="25">
        <v>0</v>
      </c>
    </row>
    <row r="76" spans="1:11" s="27" customFormat="1" ht="29.25" customHeight="1" x14ac:dyDescent="0.2">
      <c r="A76" s="42" t="s">
        <v>33</v>
      </c>
      <c r="B76" s="43">
        <v>942</v>
      </c>
      <c r="C76" s="44">
        <v>7</v>
      </c>
      <c r="D76" s="44">
        <v>5</v>
      </c>
      <c r="E76" s="45" t="s">
        <v>1</v>
      </c>
      <c r="F76" s="46">
        <v>200</v>
      </c>
      <c r="G76" s="25">
        <f>G77</f>
        <v>613.29999999999995</v>
      </c>
      <c r="H76" s="25">
        <v>0</v>
      </c>
    </row>
    <row r="77" spans="1:11" s="27" customFormat="1" ht="29.25" customHeight="1" x14ac:dyDescent="0.2">
      <c r="A77" s="47" t="s">
        <v>2</v>
      </c>
      <c r="B77" s="43">
        <v>942</v>
      </c>
      <c r="C77" s="44">
        <v>7</v>
      </c>
      <c r="D77" s="44">
        <v>5</v>
      </c>
      <c r="E77" s="45" t="s">
        <v>1</v>
      </c>
      <c r="F77" s="46">
        <v>240</v>
      </c>
      <c r="G77" s="25">
        <v>613.29999999999995</v>
      </c>
      <c r="H77" s="25">
        <v>0</v>
      </c>
    </row>
    <row r="78" spans="1:11" s="27" customFormat="1" ht="21.75" customHeight="1" x14ac:dyDescent="0.2">
      <c r="A78" s="26" t="s">
        <v>11</v>
      </c>
      <c r="B78" s="16">
        <v>942</v>
      </c>
      <c r="C78" s="22">
        <v>7</v>
      </c>
      <c r="D78" s="22">
        <v>7</v>
      </c>
      <c r="E78" s="23" t="s">
        <v>3</v>
      </c>
      <c r="F78" s="24" t="s">
        <v>3</v>
      </c>
      <c r="G78" s="25">
        <f>G81</f>
        <v>300</v>
      </c>
      <c r="H78" s="25">
        <v>0</v>
      </c>
      <c r="J78" s="28"/>
    </row>
    <row r="79" spans="1:11" s="27" customFormat="1" ht="22.5" customHeight="1" x14ac:dyDescent="0.2">
      <c r="A79" s="21" t="s">
        <v>4</v>
      </c>
      <c r="B79" s="16">
        <v>942</v>
      </c>
      <c r="C79" s="22">
        <v>7</v>
      </c>
      <c r="D79" s="22">
        <v>7</v>
      </c>
      <c r="E79" s="23" t="s">
        <v>1</v>
      </c>
      <c r="F79" s="24" t="s">
        <v>3</v>
      </c>
      <c r="G79" s="25">
        <f>G80</f>
        <v>300</v>
      </c>
      <c r="H79" s="25">
        <v>0</v>
      </c>
    </row>
    <row r="80" spans="1:11" s="27" customFormat="1" ht="34.5" customHeight="1" x14ac:dyDescent="0.2">
      <c r="A80" s="26" t="s">
        <v>33</v>
      </c>
      <c r="B80" s="16">
        <v>942</v>
      </c>
      <c r="C80" s="22">
        <v>7</v>
      </c>
      <c r="D80" s="22">
        <v>7</v>
      </c>
      <c r="E80" s="23" t="s">
        <v>1</v>
      </c>
      <c r="F80" s="24">
        <v>200</v>
      </c>
      <c r="G80" s="25">
        <f>G81</f>
        <v>300</v>
      </c>
      <c r="H80" s="25">
        <v>0</v>
      </c>
    </row>
    <row r="81" spans="1:11" s="27" customFormat="1" ht="39.75" customHeight="1" x14ac:dyDescent="0.2">
      <c r="A81" s="21" t="s">
        <v>2</v>
      </c>
      <c r="B81" s="16">
        <v>942</v>
      </c>
      <c r="C81" s="22">
        <v>7</v>
      </c>
      <c r="D81" s="22">
        <v>7</v>
      </c>
      <c r="E81" s="23" t="s">
        <v>1</v>
      </c>
      <c r="F81" s="24">
        <v>240</v>
      </c>
      <c r="G81" s="25">
        <v>300</v>
      </c>
      <c r="H81" s="25">
        <v>0</v>
      </c>
    </row>
    <row r="82" spans="1:11" s="27" customFormat="1" ht="18.75" customHeight="1" x14ac:dyDescent="0.2">
      <c r="A82" s="26" t="s">
        <v>10</v>
      </c>
      <c r="B82" s="16">
        <v>942</v>
      </c>
      <c r="C82" s="22">
        <v>8</v>
      </c>
      <c r="D82" s="22" t="s">
        <v>3</v>
      </c>
      <c r="E82" s="23" t="s">
        <v>3</v>
      </c>
      <c r="F82" s="24" t="s">
        <v>3</v>
      </c>
      <c r="G82" s="25">
        <f>G83</f>
        <v>1600</v>
      </c>
      <c r="H82" s="25">
        <v>0</v>
      </c>
      <c r="J82" s="28"/>
    </row>
    <row r="83" spans="1:11" s="27" customFormat="1" ht="28.5" customHeight="1" x14ac:dyDescent="0.2">
      <c r="A83" s="21" t="s">
        <v>9</v>
      </c>
      <c r="B83" s="16">
        <v>942</v>
      </c>
      <c r="C83" s="22">
        <v>8</v>
      </c>
      <c r="D83" s="22">
        <v>4</v>
      </c>
      <c r="E83" s="23" t="s">
        <v>3</v>
      </c>
      <c r="F83" s="24" t="s">
        <v>3</v>
      </c>
      <c r="G83" s="25">
        <f>G84</f>
        <v>1600</v>
      </c>
      <c r="H83" s="25">
        <v>0</v>
      </c>
    </row>
    <row r="84" spans="1:11" s="27" customFormat="1" ht="22.5" customHeight="1" x14ac:dyDescent="0.2">
      <c r="A84" s="26" t="s">
        <v>4</v>
      </c>
      <c r="B84" s="16">
        <v>942</v>
      </c>
      <c r="C84" s="22">
        <v>8</v>
      </c>
      <c r="D84" s="22">
        <v>4</v>
      </c>
      <c r="E84" s="23" t="s">
        <v>1</v>
      </c>
      <c r="F84" s="24" t="s">
        <v>3</v>
      </c>
      <c r="G84" s="25">
        <f>G85</f>
        <v>1600</v>
      </c>
      <c r="H84" s="25">
        <v>0</v>
      </c>
    </row>
    <row r="85" spans="1:11" s="27" customFormat="1" ht="39.75" customHeight="1" x14ac:dyDescent="0.2">
      <c r="A85" s="21" t="s">
        <v>33</v>
      </c>
      <c r="B85" s="16">
        <v>942</v>
      </c>
      <c r="C85" s="22">
        <v>8</v>
      </c>
      <c r="D85" s="22">
        <v>4</v>
      </c>
      <c r="E85" s="23" t="s">
        <v>1</v>
      </c>
      <c r="F85" s="24">
        <v>200</v>
      </c>
      <c r="G85" s="25">
        <f>G86</f>
        <v>1600</v>
      </c>
      <c r="H85" s="25">
        <v>0</v>
      </c>
    </row>
    <row r="86" spans="1:11" s="27" customFormat="1" ht="36" customHeight="1" x14ac:dyDescent="0.2">
      <c r="A86" s="26" t="s">
        <v>2</v>
      </c>
      <c r="B86" s="16">
        <v>942</v>
      </c>
      <c r="C86" s="22">
        <v>8</v>
      </c>
      <c r="D86" s="22">
        <v>4</v>
      </c>
      <c r="E86" s="23" t="s">
        <v>1</v>
      </c>
      <c r="F86" s="24">
        <v>240</v>
      </c>
      <c r="G86" s="25">
        <v>1600</v>
      </c>
      <c r="H86" s="25">
        <v>0</v>
      </c>
    </row>
    <row r="87" spans="1:11" s="27" customFormat="1" ht="21.75" customHeight="1" x14ac:dyDescent="0.2">
      <c r="A87" s="26" t="s">
        <v>39</v>
      </c>
      <c r="B87" s="16">
        <v>942</v>
      </c>
      <c r="C87" s="22">
        <v>10</v>
      </c>
      <c r="D87" s="22"/>
      <c r="E87" s="23"/>
      <c r="F87" s="24"/>
      <c r="G87" s="25">
        <f>G88</f>
        <v>1340</v>
      </c>
      <c r="H87" s="25">
        <v>0</v>
      </c>
    </row>
    <row r="88" spans="1:11" s="27" customFormat="1" ht="27.75" customHeight="1" x14ac:dyDescent="0.2">
      <c r="A88" s="26" t="s">
        <v>40</v>
      </c>
      <c r="B88" s="16">
        <v>942</v>
      </c>
      <c r="C88" s="22">
        <v>10</v>
      </c>
      <c r="D88" s="22">
        <v>1</v>
      </c>
      <c r="E88" s="23"/>
      <c r="F88" s="24"/>
      <c r="G88" s="25">
        <f>G89</f>
        <v>1340</v>
      </c>
      <c r="H88" s="25">
        <v>0</v>
      </c>
    </row>
    <row r="89" spans="1:11" s="27" customFormat="1" ht="25.5" customHeight="1" x14ac:dyDescent="0.2">
      <c r="A89" s="26" t="s">
        <v>36</v>
      </c>
      <c r="B89" s="16">
        <v>942</v>
      </c>
      <c r="C89" s="22">
        <v>10</v>
      </c>
      <c r="D89" s="22">
        <v>1</v>
      </c>
      <c r="E89" s="23">
        <v>9900000000</v>
      </c>
      <c r="F89" s="24"/>
      <c r="G89" s="25">
        <f>G90</f>
        <v>1340</v>
      </c>
      <c r="H89" s="25">
        <v>0</v>
      </c>
    </row>
    <row r="90" spans="1:11" s="27" customFormat="1" ht="23.25" customHeight="1" x14ac:dyDescent="0.2">
      <c r="A90" s="26" t="s">
        <v>37</v>
      </c>
      <c r="B90" s="16">
        <v>942</v>
      </c>
      <c r="C90" s="22">
        <v>10</v>
      </c>
      <c r="D90" s="22">
        <v>1</v>
      </c>
      <c r="E90" s="23">
        <v>9900000000</v>
      </c>
      <c r="F90" s="24">
        <v>300</v>
      </c>
      <c r="G90" s="25">
        <f>G91</f>
        <v>1340</v>
      </c>
      <c r="H90" s="25">
        <v>0</v>
      </c>
    </row>
    <row r="91" spans="1:11" s="27" customFormat="1" ht="36.75" customHeight="1" x14ac:dyDescent="0.2">
      <c r="A91" s="26" t="s">
        <v>38</v>
      </c>
      <c r="B91" s="16">
        <v>942</v>
      </c>
      <c r="C91" s="22">
        <v>10</v>
      </c>
      <c r="D91" s="22">
        <v>1</v>
      </c>
      <c r="E91" s="23">
        <v>9900000000</v>
      </c>
      <c r="F91" s="24">
        <v>320</v>
      </c>
      <c r="G91" s="25">
        <v>1340</v>
      </c>
      <c r="H91" s="25">
        <v>0</v>
      </c>
      <c r="K91" s="28"/>
    </row>
    <row r="92" spans="1:11" s="27" customFormat="1" ht="27" customHeight="1" x14ac:dyDescent="0.2">
      <c r="A92" s="21" t="s">
        <v>8</v>
      </c>
      <c r="B92" s="16">
        <v>942</v>
      </c>
      <c r="C92" s="22">
        <v>11</v>
      </c>
      <c r="D92" s="22" t="s">
        <v>3</v>
      </c>
      <c r="E92" s="23" t="s">
        <v>3</v>
      </c>
      <c r="F92" s="24" t="s">
        <v>3</v>
      </c>
      <c r="G92" s="25">
        <f>G93</f>
        <v>10000</v>
      </c>
      <c r="H92" s="25">
        <v>0</v>
      </c>
    </row>
    <row r="93" spans="1:11" s="27" customFormat="1" ht="24.75" customHeight="1" x14ac:dyDescent="0.2">
      <c r="A93" s="26" t="s">
        <v>7</v>
      </c>
      <c r="B93" s="16">
        <v>942</v>
      </c>
      <c r="C93" s="22">
        <v>11</v>
      </c>
      <c r="D93" s="22">
        <v>1</v>
      </c>
      <c r="E93" s="23" t="s">
        <v>3</v>
      </c>
      <c r="F93" s="24" t="s">
        <v>3</v>
      </c>
      <c r="G93" s="25">
        <f>G94</f>
        <v>10000</v>
      </c>
      <c r="H93" s="25">
        <v>0</v>
      </c>
    </row>
    <row r="94" spans="1:11" s="27" customFormat="1" ht="27.75" customHeight="1" x14ac:dyDescent="0.2">
      <c r="A94" s="21" t="s">
        <v>4</v>
      </c>
      <c r="B94" s="16">
        <v>942</v>
      </c>
      <c r="C94" s="22">
        <v>11</v>
      </c>
      <c r="D94" s="22">
        <v>1</v>
      </c>
      <c r="E94" s="23" t="s">
        <v>1</v>
      </c>
      <c r="F94" s="24" t="s">
        <v>3</v>
      </c>
      <c r="G94" s="25">
        <f>G95+G99+G97</f>
        <v>10000</v>
      </c>
      <c r="H94" s="25">
        <v>0</v>
      </c>
    </row>
    <row r="95" spans="1:11" s="27" customFormat="1" ht="33" customHeight="1" x14ac:dyDescent="0.2">
      <c r="A95" s="26" t="s">
        <v>33</v>
      </c>
      <c r="B95" s="16">
        <v>942</v>
      </c>
      <c r="C95" s="22">
        <v>11</v>
      </c>
      <c r="D95" s="22">
        <v>1</v>
      </c>
      <c r="E95" s="23" t="s">
        <v>1</v>
      </c>
      <c r="F95" s="24">
        <v>200</v>
      </c>
      <c r="G95" s="25">
        <f>G96</f>
        <v>9000</v>
      </c>
      <c r="H95" s="25">
        <v>0</v>
      </c>
    </row>
    <row r="96" spans="1:11" s="27" customFormat="1" ht="40.5" customHeight="1" x14ac:dyDescent="0.2">
      <c r="A96" s="21" t="s">
        <v>2</v>
      </c>
      <c r="B96" s="16">
        <v>942</v>
      </c>
      <c r="C96" s="22">
        <v>11</v>
      </c>
      <c r="D96" s="22">
        <v>1</v>
      </c>
      <c r="E96" s="23" t="s">
        <v>1</v>
      </c>
      <c r="F96" s="24">
        <v>240</v>
      </c>
      <c r="G96" s="25">
        <v>9000</v>
      </c>
      <c r="H96" s="25">
        <v>0</v>
      </c>
      <c r="J96" s="28"/>
    </row>
    <row r="97" spans="1:10" s="27" customFormat="1" ht="28.5" customHeight="1" x14ac:dyDescent="0.2">
      <c r="A97" s="21" t="s">
        <v>15</v>
      </c>
      <c r="B97" s="16">
        <v>942</v>
      </c>
      <c r="C97" s="22">
        <v>11</v>
      </c>
      <c r="D97" s="22">
        <v>1</v>
      </c>
      <c r="E97" s="23">
        <v>9900000000</v>
      </c>
      <c r="F97" s="24">
        <v>600</v>
      </c>
      <c r="G97" s="25">
        <f>G98</f>
        <v>300</v>
      </c>
      <c r="H97" s="25">
        <v>0</v>
      </c>
      <c r="J97" s="28"/>
    </row>
    <row r="98" spans="1:10" s="27" customFormat="1" ht="30.75" customHeight="1" x14ac:dyDescent="0.2">
      <c r="A98" s="21" t="s">
        <v>46</v>
      </c>
      <c r="B98" s="16">
        <v>942</v>
      </c>
      <c r="C98" s="22">
        <v>11</v>
      </c>
      <c r="D98" s="22">
        <v>1</v>
      </c>
      <c r="E98" s="23">
        <v>9900000000</v>
      </c>
      <c r="F98" s="24">
        <v>630</v>
      </c>
      <c r="G98" s="25">
        <f>400-100</f>
        <v>300</v>
      </c>
      <c r="H98" s="25">
        <v>0</v>
      </c>
      <c r="J98" s="28"/>
    </row>
    <row r="99" spans="1:10" s="29" customFormat="1" ht="24" customHeight="1" x14ac:dyDescent="0.2">
      <c r="A99" s="26" t="s">
        <v>6</v>
      </c>
      <c r="B99" s="16">
        <v>942</v>
      </c>
      <c r="C99" s="22">
        <v>11</v>
      </c>
      <c r="D99" s="22">
        <v>1</v>
      </c>
      <c r="E99" s="23" t="s">
        <v>1</v>
      </c>
      <c r="F99" s="24">
        <v>800</v>
      </c>
      <c r="G99" s="49">
        <f>G100</f>
        <v>700</v>
      </c>
      <c r="H99" s="25">
        <v>0</v>
      </c>
      <c r="J99" s="30"/>
    </row>
    <row r="100" spans="1:10" s="29" customFormat="1" ht="55.5" customHeight="1" x14ac:dyDescent="0.2">
      <c r="A100" s="21" t="s">
        <v>5</v>
      </c>
      <c r="B100" s="16">
        <v>942</v>
      </c>
      <c r="C100" s="22">
        <v>11</v>
      </c>
      <c r="D100" s="22">
        <v>1</v>
      </c>
      <c r="E100" s="23" t="s">
        <v>1</v>
      </c>
      <c r="F100" s="24">
        <v>810</v>
      </c>
      <c r="G100" s="49">
        <f>600+100</f>
        <v>700</v>
      </c>
      <c r="H100" s="25">
        <v>0</v>
      </c>
      <c r="J100" s="30"/>
    </row>
    <row r="101" spans="1:10" s="27" customFormat="1" ht="26.25" customHeight="1" x14ac:dyDescent="0.25">
      <c r="A101" s="33" t="s">
        <v>0</v>
      </c>
      <c r="B101" s="31"/>
      <c r="C101" s="31"/>
      <c r="D101" s="31"/>
      <c r="E101" s="32"/>
      <c r="F101" s="34"/>
      <c r="G101" s="35">
        <f>G92+G87+G82+G73+G58+G53+G46+G41+G12</f>
        <v>416684.16993000003</v>
      </c>
      <c r="H101" s="35">
        <f>H92+H87+H82+H73+H58+H53+H46+H41+H12</f>
        <v>26291.800000000003</v>
      </c>
      <c r="J101" s="28"/>
    </row>
    <row r="102" spans="1:10" ht="13.5" customHeight="1" x14ac:dyDescent="0.25">
      <c r="A102" s="1"/>
      <c r="B102" s="1"/>
      <c r="C102" s="1"/>
      <c r="D102" s="1"/>
      <c r="E102" s="1"/>
      <c r="F102" s="36"/>
      <c r="G102" s="37"/>
      <c r="H102" s="37"/>
    </row>
    <row r="103" spans="1:10" ht="13.5" customHeight="1" x14ac:dyDescent="0.2">
      <c r="A103" s="38"/>
      <c r="B103" s="1"/>
      <c r="C103" s="1"/>
      <c r="D103" s="1"/>
      <c r="E103" s="1"/>
      <c r="F103" s="39"/>
      <c r="G103" s="40"/>
      <c r="H103" s="40"/>
    </row>
    <row r="104" spans="1:10" ht="13.5" customHeight="1" x14ac:dyDescent="0.25">
      <c r="A104" s="1"/>
      <c r="B104" s="1"/>
      <c r="C104" s="1"/>
      <c r="D104" s="1"/>
      <c r="E104" s="1"/>
      <c r="F104" s="36"/>
      <c r="G104" s="55"/>
      <c r="H104" s="37"/>
    </row>
    <row r="105" spans="1:10" x14ac:dyDescent="0.2">
      <c r="G105" s="57"/>
    </row>
    <row r="106" spans="1:10" x14ac:dyDescent="0.2">
      <c r="G106" s="56"/>
    </row>
  </sheetData>
  <mergeCells count="9">
    <mergeCell ref="A1:H1"/>
    <mergeCell ref="A2:H2"/>
    <mergeCell ref="A3:H3"/>
    <mergeCell ref="A8:A9"/>
    <mergeCell ref="B8:B9"/>
    <mergeCell ref="G8:H8"/>
    <mergeCell ref="C8:F8"/>
    <mergeCell ref="A6:H6"/>
    <mergeCell ref="B5:D5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Портян Ольга Сергеевна</cp:lastModifiedBy>
  <cp:lastPrinted>2022-09-06T09:58:10Z</cp:lastPrinted>
  <dcterms:created xsi:type="dcterms:W3CDTF">2016-08-23T06:46:39Z</dcterms:created>
  <dcterms:modified xsi:type="dcterms:W3CDTF">2022-12-12T14:00:49Z</dcterms:modified>
</cp:coreProperties>
</file>